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S DAHA\2024\satuda\ri\"/>
    </mc:Choice>
  </mc:AlternateContent>
  <bookViews>
    <workbookView xWindow="0" yWindow="0" windowWidth="20490" windowHeight="7665"/>
  </bookViews>
  <sheets>
    <sheet name="Sheet2" sheetId="2" r:id="rId1"/>
    <sheet name="Sheet1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F19" i="2"/>
  <c r="E19" i="2"/>
  <c r="D19" i="2"/>
  <c r="F18" i="2"/>
  <c r="E18" i="2"/>
  <c r="I18" i="2" s="1"/>
  <c r="F17" i="2"/>
  <c r="E17" i="2"/>
  <c r="I17" i="2" s="1"/>
  <c r="F16" i="2"/>
  <c r="E16" i="2"/>
  <c r="I16" i="2" s="1"/>
  <c r="F15" i="2"/>
  <c r="H15" i="2" s="1"/>
  <c r="E15" i="2"/>
  <c r="I15" i="2" s="1"/>
  <c r="F14" i="2"/>
  <c r="E14" i="2"/>
  <c r="I14" i="2" s="1"/>
  <c r="F13" i="2"/>
  <c r="E13" i="2"/>
  <c r="I13" i="2" s="1"/>
  <c r="F12" i="2"/>
  <c r="H12" i="2" s="1"/>
  <c r="E12" i="2"/>
  <c r="I12" i="2" s="1"/>
  <c r="F11" i="2"/>
  <c r="H11" i="2" s="1"/>
  <c r="E11" i="2"/>
  <c r="I11" i="2" s="1"/>
  <c r="F10" i="2"/>
  <c r="E10" i="2"/>
  <c r="I10" i="2" s="1"/>
  <c r="F9" i="2"/>
  <c r="H9" i="2" s="1"/>
  <c r="E9" i="2"/>
  <c r="I9" i="2" s="1"/>
  <c r="F8" i="2"/>
  <c r="H8" i="2" s="1"/>
  <c r="E8" i="2"/>
  <c r="I8" i="2" s="1"/>
  <c r="G16" i="2" l="1"/>
  <c r="K16" i="2" s="1"/>
  <c r="G18" i="2"/>
  <c r="K18" i="2" s="1"/>
  <c r="G8" i="2"/>
  <c r="K8" i="2" s="1"/>
  <c r="G14" i="2"/>
  <c r="K14" i="2" s="1"/>
  <c r="J17" i="2"/>
  <c r="J12" i="2"/>
  <c r="H17" i="2"/>
  <c r="I19" i="2"/>
  <c r="J16" i="2"/>
  <c r="G10" i="2"/>
  <c r="K10" i="2" s="1"/>
  <c r="J13" i="2"/>
  <c r="J8" i="2"/>
  <c r="J9" i="2"/>
  <c r="G12" i="2"/>
  <c r="K12" i="2" s="1"/>
  <c r="H13" i="2"/>
  <c r="H16" i="2"/>
  <c r="G19" i="2"/>
  <c r="K19" i="2" s="1"/>
  <c r="J11" i="2"/>
  <c r="G11" i="2"/>
  <c r="K11" i="2" s="1"/>
  <c r="G15" i="2"/>
  <c r="K15" i="2" s="1"/>
  <c r="J18" i="2"/>
  <c r="F20" i="2"/>
  <c r="H20" i="2" s="1"/>
  <c r="G9" i="2"/>
  <c r="K9" i="2" s="1"/>
  <c r="H10" i="2"/>
  <c r="G13" i="2"/>
  <c r="K13" i="2" s="1"/>
  <c r="H14" i="2"/>
  <c r="G17" i="2"/>
  <c r="K17" i="2" s="1"/>
  <c r="H18" i="2"/>
  <c r="H19" i="2"/>
  <c r="E20" i="2"/>
  <c r="I20" i="2" s="1"/>
  <c r="J15" i="2"/>
  <c r="J10" i="2"/>
  <c r="J14" i="2"/>
  <c r="J19" i="2"/>
  <c r="G20" i="2" l="1"/>
  <c r="K20" i="2" s="1"/>
  <c r="J20" i="2"/>
</calcChain>
</file>

<file path=xl/sharedStrings.xml><?xml version="1.0" encoding="utf-8"?>
<sst xmlns="http://schemas.openxmlformats.org/spreadsheetml/2006/main" count="48" uniqueCount="45">
  <si>
    <t>No</t>
  </si>
  <si>
    <t>Parameter</t>
  </si>
  <si>
    <t>Ideal</t>
  </si>
  <si>
    <t>BOR</t>
  </si>
  <si>
    <t>60-85%</t>
  </si>
  <si>
    <t>77.6%</t>
  </si>
  <si>
    <t>BTO</t>
  </si>
  <si>
    <t>40-50 kali</t>
  </si>
  <si>
    <t>54 kali</t>
  </si>
  <si>
    <r>
      <t xml:space="preserve">59 </t>
    </r>
    <r>
      <rPr>
        <sz val="11"/>
        <color theme="1"/>
        <rFont val="Times New Roman"/>
        <family val="1"/>
      </rPr>
      <t>kali</t>
    </r>
  </si>
  <si>
    <t>TOI</t>
  </si>
  <si>
    <t>1-3 hari</t>
  </si>
  <si>
    <t>6 hari</t>
  </si>
  <si>
    <t>3 hari</t>
  </si>
  <si>
    <t>1 hari</t>
  </si>
  <si>
    <t>ALOS</t>
  </si>
  <si>
    <t>6-9 hari</t>
  </si>
  <si>
    <t>3.2 hari</t>
  </si>
  <si>
    <t>22.31 kali</t>
  </si>
  <si>
    <t>19.56%</t>
  </si>
  <si>
    <t>55.5%</t>
  </si>
  <si>
    <t>Kinerja pelayanan  BOR BTO TOI ALOS.</t>
  </si>
  <si>
    <t>RSUD DAHA SEJAHTERA</t>
  </si>
  <si>
    <t>NO</t>
  </si>
  <si>
    <t>BAGIAN UNIT</t>
  </si>
  <si>
    <t>JUMLAH             TEMPAT TIDUR</t>
  </si>
  <si>
    <t>PASIEN KELUAR                (HIDUP + MATI)</t>
  </si>
  <si>
    <t>JUMLAH HARI PERAWATAN</t>
  </si>
  <si>
    <t>JUMLAH LAMA DIRAWAT</t>
  </si>
  <si>
    <t>BOR (%)</t>
  </si>
  <si>
    <t>BTO (KALI)</t>
  </si>
  <si>
    <t>TOI (HARI)</t>
  </si>
  <si>
    <t>ALOS (HARI)</t>
  </si>
  <si>
    <t>JANUARI</t>
  </si>
  <si>
    <t>FEBARUARI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</si>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</sst>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3"/>
      <name val="Arial"/>
    </font>
    <font>
      <sz val="12"/>
      <name val="Arial"/>
    </font>
    <font>
      <sz val="11"/>
      <name val="Arial"/>
    </font>
    <font>
      <i/>
      <sz val="9"/>
      <name val="Arial"/>
    </font>
    <font>
      <sz val="10"/>
      <name val="Arial"/>
    </font>
    <font>
      <b/>
      <sz val="12"/>
      <name val="Arial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9" fillId="0" borderId="0">
      <alignment vertical="top"/>
      <protection locked="0"/>
    </xf>
  </cellStyleXfs>
  <cellXfs count="44">
    <xf numFmtId="0" fontId="0" fillId="0" borderId="0" xfId="0"/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0" fontId="1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12" xfId="1" applyNumberFormat="1" applyFont="1" applyBorder="1" applyAlignment="1" applyProtection="1">
      <alignment vertical="center"/>
    </xf>
    <xf numFmtId="165" fontId="6" fillId="0" borderId="12" xfId="0" applyNumberFormat="1" applyFont="1" applyBorder="1" applyAlignment="1">
      <alignment vertical="center"/>
    </xf>
    <xf numFmtId="1" fontId="6" fillId="0" borderId="12" xfId="0" applyNumberFormat="1" applyFont="1" applyBorder="1" applyAlignment="1">
      <alignment vertical="center"/>
    </xf>
    <xf numFmtId="1" fontId="6" fillId="0" borderId="11" xfId="0" applyNumberFormat="1" applyFont="1" applyBorder="1" applyAlignment="1">
      <alignment vertical="center"/>
    </xf>
    <xf numFmtId="3" fontId="6" fillId="0" borderId="12" xfId="2" applyNumberFormat="1" applyFont="1" applyBorder="1" applyAlignment="1" applyProtection="1">
      <alignment vertical="center"/>
    </xf>
    <xf numFmtId="1" fontId="6" fillId="0" borderId="12" xfId="0" applyNumberFormat="1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14" xfId="2" applyNumberFormat="1" applyFont="1" applyBorder="1" applyAlignment="1" applyProtection="1">
      <alignment vertical="center"/>
    </xf>
    <xf numFmtId="165" fontId="6" fillId="0" borderId="14" xfId="0" applyNumberFormat="1" applyFont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</cellXfs>
  <cellStyles count="4">
    <cellStyle name="Comma" xfId="1" builtinId="3"/>
    <cellStyle name="Comma [0]" xfId="2" builtinId="6"/>
    <cellStyle name="Comma 10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%20DAHA/2023/LAPORAN/BORLOSTOII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 Per kelas"/>
      <sheetName val="hasil unit"/>
      <sheetName val="data unit"/>
      <sheetName val="HASIL"/>
      <sheetName val="BOR LOS TOI"/>
      <sheetName val="nov"/>
      <sheetName val="Oktb"/>
      <sheetName val="Sept"/>
      <sheetName val="Agst"/>
      <sheetName val="Juli"/>
      <sheetName val="JUNI"/>
      <sheetName val="januari"/>
      <sheetName val="februari"/>
      <sheetName val="maret"/>
      <sheetName val="april"/>
      <sheetName val="mei"/>
    </sheetNames>
    <sheetDataSet>
      <sheetData sheetId="0"/>
      <sheetData sheetId="1"/>
      <sheetData sheetId="2"/>
      <sheetData sheetId="3"/>
      <sheetData sheetId="4">
        <row r="19">
          <cell r="D19">
            <v>281</v>
          </cell>
          <cell r="E19">
            <v>1009</v>
          </cell>
        </row>
        <row r="39">
          <cell r="D39">
            <v>224</v>
          </cell>
          <cell r="E39">
            <v>738</v>
          </cell>
        </row>
        <row r="59">
          <cell r="D59">
            <v>248</v>
          </cell>
          <cell r="E59">
            <v>871</v>
          </cell>
        </row>
        <row r="79">
          <cell r="D79">
            <v>235</v>
          </cell>
          <cell r="E79">
            <v>854</v>
          </cell>
        </row>
        <row r="98">
          <cell r="D98">
            <v>340</v>
          </cell>
          <cell r="E98">
            <v>1251</v>
          </cell>
        </row>
        <row r="117">
          <cell r="D117">
            <v>313</v>
          </cell>
          <cell r="E117">
            <v>1201</v>
          </cell>
        </row>
        <row r="136">
          <cell r="D136">
            <v>323</v>
          </cell>
          <cell r="E136">
            <v>1222</v>
          </cell>
        </row>
        <row r="155">
          <cell r="D155">
            <v>339</v>
          </cell>
          <cell r="E155">
            <v>1297</v>
          </cell>
        </row>
        <row r="174">
          <cell r="D174">
            <v>350</v>
          </cell>
          <cell r="E174">
            <v>1381</v>
          </cell>
        </row>
        <row r="195">
          <cell r="D195">
            <v>380</v>
          </cell>
          <cell r="E195">
            <v>1549</v>
          </cell>
        </row>
        <row r="214">
          <cell r="D214">
            <v>393</v>
          </cell>
          <cell r="E214">
            <v>1787</v>
          </cell>
        </row>
        <row r="234">
          <cell r="C234">
            <v>54</v>
          </cell>
          <cell r="D234">
            <v>392</v>
          </cell>
          <cell r="E234">
            <v>1655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tabSelected="1" workbookViewId="0">
      <selection activeCell="A5" sqref="A5:XFD5"/>
    </sheetView>
  </sheetViews>
  <sheetFormatPr defaultColWidth="10" defaultRowHeight="15" x14ac:dyDescent="0.25"/>
  <cols>
    <col min="1" max="1" width="4" style="40" customWidth="1"/>
    <col min="2" max="2" width="10" style="40"/>
    <col min="3" max="3" width="19.140625" style="40" customWidth="1"/>
    <col min="4" max="4" width="13.42578125" style="40" customWidth="1"/>
    <col min="5" max="5" width="18.28515625" style="40" customWidth="1"/>
    <col min="6" max="6" width="17.28515625" style="40" customWidth="1"/>
    <col min="7" max="7" width="16.85546875" style="40" customWidth="1"/>
    <col min="8" max="8" width="14" style="40" customWidth="1"/>
    <col min="9" max="9" width="9.140625" style="40" customWidth="1"/>
    <col min="10" max="10" width="9.85546875" style="40" customWidth="1"/>
    <col min="11" max="11" width="10.28515625" style="40" customWidth="1"/>
    <col min="12" max="16384" width="10" style="40"/>
  </cols>
  <sheetData>
    <row r="2" spans="2:13" s="11" customFormat="1" ht="16.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3" s="11" customFormat="1" ht="16.5" x14ac:dyDescent="0.25">
      <c r="E3" s="12"/>
      <c r="F3" s="13" t="s">
        <v>22</v>
      </c>
      <c r="G3" s="14"/>
      <c r="H3" s="15"/>
      <c r="I3" s="15"/>
      <c r="J3" s="10"/>
      <c r="K3" s="10"/>
      <c r="L3" s="10"/>
      <c r="M3" s="10"/>
    </row>
    <row r="4" spans="2:13" s="11" customFormat="1" ht="16.5" x14ac:dyDescent="0.25">
      <c r="F4" s="13">
        <v>2023</v>
      </c>
      <c r="G4" s="14"/>
      <c r="H4" s="15"/>
      <c r="I4" s="15"/>
      <c r="J4" s="10"/>
      <c r="K4" s="10"/>
      <c r="L4" s="10"/>
      <c r="M4" s="10"/>
    </row>
    <row r="5" spans="2:13" s="16" customFormat="1" ht="15.75" thickBot="1" x14ac:dyDescent="0.3"/>
    <row r="6" spans="2:13" s="16" customFormat="1" ht="45" x14ac:dyDescent="0.25">
      <c r="B6" s="17" t="s">
        <v>23</v>
      </c>
      <c r="C6" s="18" t="s">
        <v>24</v>
      </c>
      <c r="D6" s="18" t="s">
        <v>25</v>
      </c>
      <c r="E6" s="19" t="s">
        <v>26</v>
      </c>
      <c r="F6" s="20" t="s">
        <v>27</v>
      </c>
      <c r="G6" s="20" t="s">
        <v>28</v>
      </c>
      <c r="H6" s="18" t="s">
        <v>29</v>
      </c>
      <c r="I6" s="18" t="s">
        <v>30</v>
      </c>
      <c r="J6" s="18" t="s">
        <v>31</v>
      </c>
      <c r="K6" s="21" t="s">
        <v>32</v>
      </c>
    </row>
    <row r="7" spans="2:13" s="16" customFormat="1" x14ac:dyDescent="0.25">
      <c r="B7" s="22">
        <v>1</v>
      </c>
      <c r="C7" s="23">
        <v>2</v>
      </c>
      <c r="D7" s="23">
        <v>3</v>
      </c>
      <c r="E7" s="23">
        <v>4</v>
      </c>
      <c r="F7" s="23">
        <v>5</v>
      </c>
      <c r="G7" s="23">
        <v>6</v>
      </c>
      <c r="H7" s="23">
        <v>7</v>
      </c>
      <c r="I7" s="23">
        <v>8</v>
      </c>
      <c r="J7" s="23">
        <v>9</v>
      </c>
      <c r="K7" s="24">
        <v>10</v>
      </c>
    </row>
    <row r="8" spans="2:13" s="16" customFormat="1" x14ac:dyDescent="0.25">
      <c r="B8" s="25">
        <v>1</v>
      </c>
      <c r="C8" s="26" t="s">
        <v>33</v>
      </c>
      <c r="D8" s="26">
        <v>51</v>
      </c>
      <c r="E8" s="27">
        <f>'[1]BOR LOS TOI'!D19</f>
        <v>281</v>
      </c>
      <c r="F8" s="27">
        <f>'[1]BOR LOS TOI'!E19</f>
        <v>1009</v>
      </c>
      <c r="G8" s="27">
        <f>F8-E8</f>
        <v>728</v>
      </c>
      <c r="H8" s="28">
        <f>F8/(D8*31)*100</f>
        <v>63.820366856419987</v>
      </c>
      <c r="I8" s="29">
        <f>E8/D8</f>
        <v>5.5098039215686274</v>
      </c>
      <c r="J8" s="29">
        <f>((D8*31)-F8)/E8</f>
        <v>2.0355871886120998</v>
      </c>
      <c r="K8" s="30">
        <f t="shared" ref="K8:K20" si="0">G8/E8</f>
        <v>2.5907473309608542</v>
      </c>
    </row>
    <row r="9" spans="2:13" s="16" customFormat="1" x14ac:dyDescent="0.25">
      <c r="B9" s="25">
        <v>2</v>
      </c>
      <c r="C9" s="26" t="s">
        <v>34</v>
      </c>
      <c r="D9" s="26">
        <v>51</v>
      </c>
      <c r="E9" s="27">
        <f>'[1]BOR LOS TOI'!D39</f>
        <v>224</v>
      </c>
      <c r="F9" s="31">
        <f>'[1]BOR LOS TOI'!E39</f>
        <v>738</v>
      </c>
      <c r="G9" s="27">
        <f t="shared" ref="G9:G19" si="1">F9-E9</f>
        <v>514</v>
      </c>
      <c r="H9" s="28">
        <f t="shared" ref="H9:H19" si="2">F9/(D9*30)*100</f>
        <v>48.235294117647058</v>
      </c>
      <c r="I9" s="29">
        <f t="shared" ref="I9:I19" si="3">E9/D9</f>
        <v>4.3921568627450984</v>
      </c>
      <c r="J9" s="29">
        <f t="shared" ref="J9:J20" si="4">((D9*31)-F9)/E9</f>
        <v>3.7633928571428572</v>
      </c>
      <c r="K9" s="30">
        <f t="shared" si="0"/>
        <v>2.2946428571428572</v>
      </c>
    </row>
    <row r="10" spans="2:13" s="16" customFormat="1" x14ac:dyDescent="0.25">
      <c r="B10" s="25">
        <v>3</v>
      </c>
      <c r="C10" s="26" t="s">
        <v>35</v>
      </c>
      <c r="D10" s="26">
        <v>51</v>
      </c>
      <c r="E10" s="27">
        <f>'[1]BOR LOS TOI'!D59</f>
        <v>248</v>
      </c>
      <c r="F10" s="31">
        <f>'[1]BOR LOS TOI'!E59</f>
        <v>871</v>
      </c>
      <c r="G10" s="27">
        <f t="shared" si="1"/>
        <v>623</v>
      </c>
      <c r="H10" s="28">
        <f t="shared" si="2"/>
        <v>56.928104575163395</v>
      </c>
      <c r="I10" s="29">
        <f t="shared" si="3"/>
        <v>4.8627450980392153</v>
      </c>
      <c r="J10" s="29">
        <f t="shared" si="4"/>
        <v>2.8629032258064515</v>
      </c>
      <c r="K10" s="30">
        <f t="shared" si="0"/>
        <v>2.5120967741935485</v>
      </c>
    </row>
    <row r="11" spans="2:13" s="16" customFormat="1" x14ac:dyDescent="0.25">
      <c r="B11" s="25">
        <v>4</v>
      </c>
      <c r="C11" s="26" t="s">
        <v>36</v>
      </c>
      <c r="D11" s="26">
        <v>51</v>
      </c>
      <c r="E11" s="27">
        <f>'[1]BOR LOS TOI'!D79</f>
        <v>235</v>
      </c>
      <c r="F11" s="31">
        <f>'[1]BOR LOS TOI'!E79</f>
        <v>854</v>
      </c>
      <c r="G11" s="27">
        <f t="shared" si="1"/>
        <v>619</v>
      </c>
      <c r="H11" s="28">
        <f t="shared" si="2"/>
        <v>55.816993464052288</v>
      </c>
      <c r="I11" s="32">
        <f>E11/D11</f>
        <v>4.6078431372549016</v>
      </c>
      <c r="J11" s="32">
        <f t="shared" si="4"/>
        <v>3.0936170212765957</v>
      </c>
      <c r="K11" s="33">
        <f t="shared" si="0"/>
        <v>2.6340425531914895</v>
      </c>
    </row>
    <row r="12" spans="2:13" s="16" customFormat="1" x14ac:dyDescent="0.25">
      <c r="B12" s="25">
        <v>5</v>
      </c>
      <c r="C12" s="26" t="s">
        <v>37</v>
      </c>
      <c r="D12" s="34">
        <v>54</v>
      </c>
      <c r="E12" s="27">
        <f>'[1]BOR LOS TOI'!D98</f>
        <v>340</v>
      </c>
      <c r="F12" s="31">
        <f>'[1]BOR LOS TOI'!E98</f>
        <v>1251</v>
      </c>
      <c r="G12" s="27">
        <f t="shared" si="1"/>
        <v>911</v>
      </c>
      <c r="H12" s="28">
        <f t="shared" si="2"/>
        <v>77.222222222222229</v>
      </c>
      <c r="I12" s="32">
        <f t="shared" si="3"/>
        <v>6.2962962962962967</v>
      </c>
      <c r="J12" s="32">
        <f t="shared" si="4"/>
        <v>1.2441176470588236</v>
      </c>
      <c r="K12" s="33">
        <f t="shared" si="0"/>
        <v>2.6794117647058822</v>
      </c>
    </row>
    <row r="13" spans="2:13" s="16" customFormat="1" x14ac:dyDescent="0.25">
      <c r="B13" s="25">
        <v>6</v>
      </c>
      <c r="C13" s="26" t="s">
        <v>38</v>
      </c>
      <c r="D13" s="26">
        <v>54</v>
      </c>
      <c r="E13" s="27">
        <f>'[1]BOR LOS TOI'!D117</f>
        <v>313</v>
      </c>
      <c r="F13" s="31">
        <f>'[1]BOR LOS TOI'!E117</f>
        <v>1201</v>
      </c>
      <c r="G13" s="27">
        <f t="shared" si="1"/>
        <v>888</v>
      </c>
      <c r="H13" s="28">
        <f t="shared" si="2"/>
        <v>74.135802469135797</v>
      </c>
      <c r="I13" s="32">
        <f t="shared" si="3"/>
        <v>5.7962962962962967</v>
      </c>
      <c r="J13" s="32">
        <f t="shared" si="4"/>
        <v>1.5111821086261981</v>
      </c>
      <c r="K13" s="33">
        <f t="shared" si="0"/>
        <v>2.8370607028753994</v>
      </c>
    </row>
    <row r="14" spans="2:13" s="16" customFormat="1" x14ac:dyDescent="0.25">
      <c r="B14" s="25">
        <v>7</v>
      </c>
      <c r="C14" s="26" t="s">
        <v>39</v>
      </c>
      <c r="D14" s="26">
        <v>54</v>
      </c>
      <c r="E14" s="27">
        <f>'[1]BOR LOS TOI'!D136</f>
        <v>323</v>
      </c>
      <c r="F14" s="31">
        <f>'[1]BOR LOS TOI'!E136</f>
        <v>1222</v>
      </c>
      <c r="G14" s="27">
        <f t="shared" si="1"/>
        <v>899</v>
      </c>
      <c r="H14" s="28">
        <f t="shared" si="2"/>
        <v>75.432098765432102</v>
      </c>
      <c r="I14" s="32">
        <f t="shared" si="3"/>
        <v>5.9814814814814818</v>
      </c>
      <c r="J14" s="32">
        <f t="shared" si="4"/>
        <v>1.3993808049535603</v>
      </c>
      <c r="K14" s="33">
        <f t="shared" si="0"/>
        <v>2.7832817337461302</v>
      </c>
    </row>
    <row r="15" spans="2:13" s="16" customFormat="1" x14ac:dyDescent="0.25">
      <c r="B15" s="25">
        <v>8</v>
      </c>
      <c r="C15" s="26" t="s">
        <v>40</v>
      </c>
      <c r="D15" s="26">
        <v>54</v>
      </c>
      <c r="E15" s="27">
        <f>'[1]BOR LOS TOI'!D155</f>
        <v>339</v>
      </c>
      <c r="F15" s="31">
        <f>'[1]BOR LOS TOI'!E155</f>
        <v>1297</v>
      </c>
      <c r="G15" s="27">
        <f t="shared" si="1"/>
        <v>958</v>
      </c>
      <c r="H15" s="28">
        <f t="shared" si="2"/>
        <v>80.061728395061721</v>
      </c>
      <c r="I15" s="32">
        <f t="shared" si="3"/>
        <v>6.2777777777777777</v>
      </c>
      <c r="J15" s="32">
        <f t="shared" si="4"/>
        <v>1.112094395280236</v>
      </c>
      <c r="K15" s="33">
        <f t="shared" si="0"/>
        <v>2.8259587020648969</v>
      </c>
    </row>
    <row r="16" spans="2:13" s="16" customFormat="1" x14ac:dyDescent="0.25">
      <c r="B16" s="25">
        <v>9</v>
      </c>
      <c r="C16" s="26" t="s">
        <v>41</v>
      </c>
      <c r="D16" s="26">
        <v>54</v>
      </c>
      <c r="E16" s="27">
        <f>'[1]BOR LOS TOI'!D174</f>
        <v>350</v>
      </c>
      <c r="F16" s="31">
        <f>'[1]BOR LOS TOI'!E174</f>
        <v>1381</v>
      </c>
      <c r="G16" s="27">
        <f>F16-E16</f>
        <v>1031</v>
      </c>
      <c r="H16" s="28">
        <f>F16/(D16*30)*100</f>
        <v>85.246913580246925</v>
      </c>
      <c r="I16" s="32">
        <f>E16/D16</f>
        <v>6.4814814814814818</v>
      </c>
      <c r="J16" s="32">
        <f>((D16*31)-F16)/E16</f>
        <v>0.83714285714285719</v>
      </c>
      <c r="K16" s="33">
        <f>G16/E16</f>
        <v>2.9457142857142857</v>
      </c>
    </row>
    <row r="17" spans="2:11" s="16" customFormat="1" ht="15" customHeight="1" x14ac:dyDescent="0.25">
      <c r="B17" s="25">
        <v>10</v>
      </c>
      <c r="C17" s="26" t="s">
        <v>42</v>
      </c>
      <c r="D17" s="26">
        <v>54</v>
      </c>
      <c r="E17" s="27">
        <f>'[1]BOR LOS TOI'!D195</f>
        <v>380</v>
      </c>
      <c r="F17" s="31">
        <f>'[1]BOR LOS TOI'!E195</f>
        <v>1549</v>
      </c>
      <c r="G17" s="27">
        <f>F17-E17</f>
        <v>1169</v>
      </c>
      <c r="H17" s="28">
        <f>F17/(D17*30)*100</f>
        <v>95.617283950617278</v>
      </c>
      <c r="I17" s="32">
        <f>E17/D17</f>
        <v>7.0370370370370372</v>
      </c>
      <c r="J17" s="32">
        <f>((D17*31)-F17)/E17</f>
        <v>0.32894736842105265</v>
      </c>
      <c r="K17" s="33">
        <f>G17/E17</f>
        <v>3.0763157894736843</v>
      </c>
    </row>
    <row r="18" spans="2:11" s="16" customFormat="1" ht="15" customHeight="1" x14ac:dyDescent="0.25">
      <c r="B18" s="25">
        <v>11</v>
      </c>
      <c r="C18" s="26" t="s">
        <v>43</v>
      </c>
      <c r="D18" s="26">
        <v>54</v>
      </c>
      <c r="E18" s="27">
        <f>'[1]BOR LOS TOI'!D214</f>
        <v>393</v>
      </c>
      <c r="F18" s="31">
        <f>'[1]BOR LOS TOI'!E214</f>
        <v>1787</v>
      </c>
      <c r="G18" s="27">
        <f t="shared" si="1"/>
        <v>1394</v>
      </c>
      <c r="H18" s="28">
        <f t="shared" si="2"/>
        <v>110.30864197530865</v>
      </c>
      <c r="I18" s="32">
        <f t="shared" si="3"/>
        <v>7.2777777777777777</v>
      </c>
      <c r="J18" s="32">
        <f t="shared" si="4"/>
        <v>-0.2875318066157761</v>
      </c>
      <c r="K18" s="33">
        <f t="shared" si="0"/>
        <v>3.5470737913486006</v>
      </c>
    </row>
    <row r="19" spans="2:11" s="16" customFormat="1" ht="15" customHeight="1" x14ac:dyDescent="0.25">
      <c r="B19" s="25">
        <v>12</v>
      </c>
      <c r="C19" s="26" t="s">
        <v>44</v>
      </c>
      <c r="D19" s="26">
        <f>'[1]BOR LOS TOI'!C234</f>
        <v>54</v>
      </c>
      <c r="E19" s="27">
        <f>'[1]BOR LOS TOI'!D234</f>
        <v>392</v>
      </c>
      <c r="F19" s="31">
        <f>'[1]BOR LOS TOI'!E234</f>
        <v>1655</v>
      </c>
      <c r="G19" s="27">
        <f t="shared" si="1"/>
        <v>1263</v>
      </c>
      <c r="H19" s="28">
        <f t="shared" si="2"/>
        <v>102.16049382716051</v>
      </c>
      <c r="I19" s="32">
        <f t="shared" si="3"/>
        <v>7.2592592592592595</v>
      </c>
      <c r="J19" s="32">
        <f t="shared" si="4"/>
        <v>4.8469387755102039E-2</v>
      </c>
      <c r="K19" s="33">
        <f t="shared" si="0"/>
        <v>3.2219387755102042</v>
      </c>
    </row>
    <row r="20" spans="2:11" s="16" customFormat="1" ht="16.5" thickBot="1" x14ac:dyDescent="0.3">
      <c r="B20" s="42" t="s">
        <v>22</v>
      </c>
      <c r="C20" s="43"/>
      <c r="D20" s="41">
        <f>SUM(D8:D19)</f>
        <v>636</v>
      </c>
      <c r="E20" s="35">
        <f>SUM(E8:E19)</f>
        <v>3818</v>
      </c>
      <c r="F20" s="36">
        <f>SUM(F8:F19)</f>
        <v>14815</v>
      </c>
      <c r="G20" s="36">
        <f>SUM(G8:G19)</f>
        <v>10997</v>
      </c>
      <c r="H20" s="37">
        <f>F20/(D20*30)*100</f>
        <v>77.646750524109009</v>
      </c>
      <c r="I20" s="38">
        <f>E20/51</f>
        <v>74.862745098039213</v>
      </c>
      <c r="J20" s="38">
        <f t="shared" si="4"/>
        <v>1.28365636458879</v>
      </c>
      <c r="K20" s="39">
        <f t="shared" si="0"/>
        <v>2.8803038239916186</v>
      </c>
    </row>
  </sheetData>
  <mergeCells count="1"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36" workbookViewId="0">
      <selection activeCell="I6" sqref="I6"/>
    </sheetView>
  </sheetViews>
  <sheetFormatPr defaultRowHeight="15" x14ac:dyDescent="0.25"/>
  <cols>
    <col min="1" max="1" width="5.7109375" customWidth="1"/>
    <col min="2" max="2" width="10.140625" customWidth="1"/>
    <col min="3" max="3" width="12.5703125" bestFit="1" customWidth="1"/>
    <col min="4" max="4" width="11.5703125" customWidth="1"/>
    <col min="5" max="5" width="13.85546875" customWidth="1"/>
    <col min="6" max="6" width="10.28515625" customWidth="1"/>
    <col min="7" max="7" width="12" customWidth="1"/>
  </cols>
  <sheetData>
    <row r="1" spans="1:6" x14ac:dyDescent="0.25">
      <c r="C1" s="9" t="s">
        <v>21</v>
      </c>
    </row>
    <row r="2" spans="1:6" ht="15.75" thickBot="1" x14ac:dyDescent="0.3"/>
    <row r="3" spans="1:6" ht="29.25" thickBot="1" x14ac:dyDescent="0.3">
      <c r="A3" s="5" t="s">
        <v>0</v>
      </c>
      <c r="B3" s="2" t="s">
        <v>1</v>
      </c>
      <c r="C3" s="1" t="s">
        <v>2</v>
      </c>
      <c r="D3" s="2">
        <v>2021</v>
      </c>
      <c r="E3" s="2">
        <v>2022</v>
      </c>
      <c r="F3" s="2">
        <v>2023</v>
      </c>
    </row>
    <row r="4" spans="1:6" ht="15.75" thickBot="1" x14ac:dyDescent="0.3">
      <c r="A4" s="6">
        <v>1</v>
      </c>
      <c r="B4" s="3" t="s">
        <v>3</v>
      </c>
      <c r="C4" s="3" t="s">
        <v>4</v>
      </c>
      <c r="D4" s="4" t="s">
        <v>19</v>
      </c>
      <c r="E4" s="4" t="s">
        <v>20</v>
      </c>
      <c r="F4" s="8" t="s">
        <v>5</v>
      </c>
    </row>
    <row r="5" spans="1:6" ht="15.75" thickBot="1" x14ac:dyDescent="0.3">
      <c r="A5" s="6">
        <v>2</v>
      </c>
      <c r="B5" s="3" t="s">
        <v>6</v>
      </c>
      <c r="C5" s="3" t="s">
        <v>7</v>
      </c>
      <c r="D5" s="3" t="s">
        <v>18</v>
      </c>
      <c r="E5" s="3" t="s">
        <v>8</v>
      </c>
      <c r="F5" s="8" t="s">
        <v>9</v>
      </c>
    </row>
    <row r="6" spans="1:6" ht="15.75" thickBot="1" x14ac:dyDescent="0.3">
      <c r="A6" s="6">
        <v>3</v>
      </c>
      <c r="B6" s="3" t="s">
        <v>10</v>
      </c>
      <c r="C6" s="3" t="s">
        <v>11</v>
      </c>
      <c r="D6" s="3" t="s">
        <v>12</v>
      </c>
      <c r="E6" s="3" t="s">
        <v>13</v>
      </c>
      <c r="F6" s="7" t="s">
        <v>14</v>
      </c>
    </row>
    <row r="7" spans="1:6" ht="15.75" thickBot="1" x14ac:dyDescent="0.3">
      <c r="A7" s="6">
        <v>4</v>
      </c>
      <c r="B7" s="3" t="s">
        <v>15</v>
      </c>
      <c r="C7" s="3" t="s">
        <v>16</v>
      </c>
      <c r="D7" s="7" t="s">
        <v>17</v>
      </c>
      <c r="E7" s="7" t="s">
        <v>13</v>
      </c>
      <c r="F7" s="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2024-02-29T00:13:25Z</dcterms:created>
  <dcterms:modified xsi:type="dcterms:W3CDTF">2024-07-23T01:53:53Z</dcterms:modified>
</cp:coreProperties>
</file>