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 PINDAHAN\2021\Pengendalian dan Evaluasi Renja PD dan RKPD\TRIWULAN IV\"/>
    </mc:Choice>
  </mc:AlternateContent>
  <bookViews>
    <workbookView xWindow="0" yWindow="0" windowWidth="20640" windowHeight="11760"/>
  </bookViews>
  <sheets>
    <sheet name="Bag PBJ SETDA" sheetId="1" r:id="rId1"/>
  </sheets>
  <definedNames>
    <definedName name="_xlnm.Print_Area" localSheetId="0">'Bag PBJ SETDA'!$A$1:$AM$38</definedName>
    <definedName name="_xlnm.Print_Titles" localSheetId="0">'Bag PBJ SETDA'!$7:$12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7" i="1" l="1"/>
  <c r="X16" i="1"/>
  <c r="X15" i="1"/>
  <c r="Y14" i="1"/>
  <c r="Y13" i="1" s="1"/>
  <c r="X14" i="1"/>
  <c r="X13" i="1"/>
  <c r="H14" i="1" l="1"/>
  <c r="V14" i="1"/>
  <c r="V13" i="1" s="1"/>
  <c r="U17" i="1"/>
  <c r="U16" i="1"/>
  <c r="U15" i="1"/>
  <c r="U14" i="1"/>
  <c r="U13" i="1"/>
  <c r="G15" i="1" l="1"/>
  <c r="G16" i="1"/>
  <c r="G17" i="1"/>
  <c r="G14" i="1" s="1"/>
  <c r="G13" i="1" s="1"/>
  <c r="K14" i="1"/>
  <c r="E14" i="1"/>
  <c r="M14" i="1"/>
  <c r="M13" i="1"/>
  <c r="R13" i="1"/>
  <c r="O13" i="1"/>
  <c r="AK13" i="1" l="1"/>
  <c r="P14" i="1"/>
  <c r="S14" i="1"/>
  <c r="S13" i="1" s="1"/>
  <c r="R14" i="1"/>
  <c r="O14" i="1"/>
  <c r="R16" i="1"/>
  <c r="O15" i="1"/>
  <c r="R15" i="1" s="1"/>
  <c r="O16" i="1"/>
  <c r="O17" i="1"/>
  <c r="R17" i="1" s="1"/>
  <c r="AD17" i="1" l="1"/>
  <c r="AA17" i="1"/>
  <c r="AH17" i="1" s="1"/>
  <c r="Z17" i="1"/>
  <c r="AD16" i="1"/>
  <c r="AA16" i="1"/>
  <c r="AH16" i="1" s="1"/>
  <c r="Z16" i="1"/>
  <c r="AD15" i="1"/>
  <c r="AA15" i="1"/>
  <c r="AH15" i="1" s="1"/>
  <c r="Z15" i="1"/>
  <c r="AA14" i="1"/>
  <c r="AH14" i="1" s="1"/>
  <c r="Z14" i="1"/>
  <c r="AA13" i="1"/>
  <c r="AH13" i="1" s="1"/>
  <c r="Z13" i="1"/>
  <c r="AE16" i="1" l="1"/>
  <c r="AI16" i="1"/>
  <c r="AB14" i="1"/>
  <c r="AG14" i="1"/>
  <c r="AE15" i="1"/>
  <c r="AI15" i="1"/>
  <c r="AB17" i="1"/>
  <c r="AG17" i="1"/>
  <c r="AB16" i="1"/>
  <c r="AG16" i="1"/>
  <c r="AB13" i="1"/>
  <c r="AB18" i="1" s="1"/>
  <c r="AG13" i="1"/>
  <c r="AB15" i="1"/>
  <c r="AG15" i="1"/>
  <c r="AE17" i="1"/>
  <c r="AI17" i="1"/>
  <c r="P13" i="1"/>
  <c r="AD13" i="1" s="1"/>
  <c r="AI13" i="1" s="1"/>
  <c r="AD14" i="1"/>
  <c r="AI14" i="1" s="1"/>
  <c r="AE14" i="1" l="1"/>
  <c r="AE13" i="1"/>
  <c r="AE18" i="1" s="1"/>
  <c r="AE19" i="1" l="1"/>
  <c r="AB19" i="1"/>
</calcChain>
</file>

<file path=xl/sharedStrings.xml><?xml version="1.0" encoding="utf-8"?>
<sst xmlns="http://schemas.openxmlformats.org/spreadsheetml/2006/main" count="129" uniqueCount="78">
  <si>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</si>
  <si>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</si>
  <si>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</si>
  <si>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</si>
  <si>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</si>
  <si>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</si>
  <si>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</si>
  <si>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</si>
  <si>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Kinerja Pada Triwulan</t>
  </si>
  <si>
    <t>Realisasi Capaian Kinerja dan Anggaran Renja Perangkat Daerah yang Dievaluasi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</si>
  <si>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</si>
  <si>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</si>
  <si>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</si>
  <si>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</si>
  <si>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</si>
  <si>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</si>
  <si>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</si>
  <si>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</si>
  <si>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</si>
  <si>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</si>
  <si>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</si>
  <si>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</si>
  <si>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</si>
  <si>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Meningkatnya Kinerja Keuangan dan Kinerja Birokrasi</t>
  </si>
  <si>
    <t>Rata-rata Capaian Kinerja (%)</t>
  </si>
  <si>
    <t>Predikat Kinerja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</si>
  <si>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</si>
  <si>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</si>
  <si>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</si>
  <si>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</si>
  <si>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</si>
  <si>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</si>
  <si>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</si>
  <si>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</si>
  <si>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</si>
  <si>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</si>
  <si>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</si>
  <si>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</si>
  <si>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</si>
  <si>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</si>
  <si>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</si>
  <si>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</si>
  <si>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</si>
  <si>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</si>
  <si>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%</t>
  </si>
  <si>
    <t>[kolom (12)(K) : kolom (7)(K)] x 100%</t>
  </si>
  <si>
    <t>[kolom (12)(Rp) : kolom (7)(Rp)] x 100%</t>
  </si>
  <si>
    <t>BAGIAN PENGADAAN BARANG/JASA SEKRETARIAT DAERAH</t>
  </si>
  <si>
    <t>Bagian Pengadaan Barang/Jasa Sekretariat Daerah</t>
  </si>
  <si>
    <t>Disusun</t>
  </si>
  <si>
    <t>Dievaluasi</t>
  </si>
  <si>
    <t>Kepala Bappelitbangda</t>
  </si>
  <si>
    <t>Kabupaten Hulu Sungai Selatan</t>
  </si>
  <si>
    <t>M. ARLIYAN SYAHRIAL, M.Pd</t>
  </si>
  <si>
    <t>NIP. 19700423 199303 1 006</t>
  </si>
  <si>
    <t>Kepala Bagian PBJ Sekretariat Daerah</t>
  </si>
  <si>
    <t xml:space="preserve"> Faktor pendorong keberhasilan pencapaian: Fasilitas penunjang untuk kelancaran kerja dan SDM pada bagian PBJ sudah mulai dilengkapi serta sudah ada kesadaran dari SKPD untuk terus berkonsultasi dalam setiap pengerjaan Tender dan paket lainnya.</t>
  </si>
  <si>
    <t>Faktor penghambat pencapaian kinerja: Kurangnya SDM pada bagian PBJ khususnya Subbag Pengelolaan LPSE sehingga penyelesaian pemenuhan kelengkapan dokumen menjadi terhambat.</t>
  </si>
  <si>
    <t>Tindak lanjut yang diperlukan dalam triwulan berikutnya*): Sudah mengajukan permohonan penambahan personil untuk Subbag Pengelolaan LPSE sehingga diharapkan dapat mencapai target yang telah ditetapkan.</t>
  </si>
  <si>
    <t>Tindak lanjut yang diperlukan dalam Renja Perangkat Daerah Kabupaten berikutnya*): Terus meningkatkan kuantitas dan kualitas SDM serta perlu peremajaan fasilitas pendukung sesuai dengan kemajuan teknologi.</t>
  </si>
  <si>
    <t>MAHYUNI, ST, MM</t>
  </si>
  <si>
    <t>NIP. 19790601 200604 1 019</t>
  </si>
  <si>
    <t>Realisasi Capaian Kinerja Renstra Perangkat Daerah sampai dengan Renja Perangkat Daerah Tahun Lalu (2020)</t>
  </si>
  <si>
    <t>Target Kinerja dan Anggaran Renja Perangkat Daerah Tahun Berjalan (Tahun 2021) yang Dievaluasi</t>
  </si>
  <si>
    <t>Realisasi Kinerja dan Anggaran Renstra Perangkat Daerah s/d Tahun 2021</t>
  </si>
  <si>
    <t>Tingkat Capaian Kinerja dan Realisasi Anggaran Renstra Perangkat Daerah s/d Tahun 2021 (%)</t>
  </si>
  <si>
    <t>Program Perekonomian dan Pembangunan</t>
  </si>
  <si>
    <t>Kegiatan Pengelolaan Pengadaan Barang dan Jasa</t>
  </si>
  <si>
    <t>Pengelolaan Pengadaan Barang dan Jasa</t>
  </si>
  <si>
    <t>Pembinaan dan Advokasi Pengadaan Barang dan Jasa</t>
  </si>
  <si>
    <t>Persentase pengadaan barang/jasa yang tepat waktu, efektif, dan memperhatikan efisiensi keuangan daerah</t>
  </si>
  <si>
    <t>Pengelolaan Layanan Pengadaan Secara Elektronik</t>
  </si>
  <si>
    <t>Persentase PBJ yang memenuhi standar</t>
  </si>
  <si>
    <t>Persentase pengendalian dan evaluasi PBJ</t>
  </si>
  <si>
    <t>Persentase SDM PBJ yang bersertifikat</t>
  </si>
  <si>
    <t>PERIODE PELAKSANAAN TRIWULAN IV TAHUN 2021</t>
  </si>
  <si>
    <t>Kandangan,       Desember 2021</t>
  </si>
  <si>
    <t>Persentase penayangan SiRUP tepat waktu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</si>
</sst>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u/>
      <sz val="12"/>
      <color theme="1"/>
      <name val="Arial"/>
      <family val="2"/>
    </font>
    <font>
      <b/>
      <u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9" fillId="0" borderId="0"/>
  </cellStyleXfs>
  <cellXfs count="109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/>
    <xf numFmtId="0" fontId="4" fillId="0" borderId="0" xfId="0" applyFont="1" applyFill="1" applyAlignment="1">
      <alignment horizontal="center"/>
    </xf>
    <xf numFmtId="0" fontId="6" fillId="2" borderId="15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4" fillId="3" borderId="0" xfId="0" applyFont="1" applyFill="1"/>
    <xf numFmtId="0" fontId="6" fillId="3" borderId="2" xfId="0" applyFont="1" applyFill="1" applyBorder="1" applyAlignment="1">
      <alignment horizontal="center" vertical="top" wrapText="1"/>
    </xf>
    <xf numFmtId="0" fontId="4" fillId="3" borderId="1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4" fillId="0" borderId="11" xfId="0" applyFont="1" applyFill="1" applyBorder="1"/>
    <xf numFmtId="0" fontId="6" fillId="0" borderId="11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top"/>
    </xf>
    <xf numFmtId="166" fontId="8" fillId="0" borderId="2" xfId="1" quotePrefix="1" applyNumberFormat="1" applyFont="1" applyFill="1" applyBorder="1" applyAlignment="1">
      <alignment vertical="top"/>
    </xf>
    <xf numFmtId="166" fontId="8" fillId="0" borderId="0" xfId="1" quotePrefix="1" applyNumberFormat="1" applyFont="1" applyFill="1" applyBorder="1" applyAlignment="1">
      <alignment vertical="top"/>
    </xf>
    <xf numFmtId="0" fontId="8" fillId="0" borderId="2" xfId="0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horizontal="left"/>
    </xf>
    <xf numFmtId="0" fontId="4" fillId="0" borderId="15" xfId="0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top"/>
    </xf>
    <xf numFmtId="0" fontId="10" fillId="5" borderId="16" xfId="2" applyFont="1" applyFill="1" applyBorder="1" applyAlignment="1">
      <alignment horizontal="center" vertical="center" wrapText="1"/>
    </xf>
    <xf numFmtId="0" fontId="10" fillId="0" borderId="16" xfId="2" applyFont="1" applyFill="1" applyBorder="1" applyAlignment="1">
      <alignment horizontal="center" vertical="center" wrapText="1"/>
    </xf>
    <xf numFmtId="0" fontId="12" fillId="0" borderId="16" xfId="2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8" fillId="0" borderId="0" xfId="0" applyFont="1" applyFill="1" applyBorder="1"/>
    <xf numFmtId="164" fontId="8" fillId="0" borderId="2" xfId="0" applyNumberFormat="1" applyFont="1" applyFill="1" applyBorder="1" applyAlignment="1">
      <alignment vertical="top"/>
    </xf>
    <xf numFmtId="9" fontId="6" fillId="0" borderId="2" xfId="0" applyNumberFormat="1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center" vertical="top" wrapText="1"/>
    </xf>
    <xf numFmtId="1" fontId="6" fillId="0" borderId="2" xfId="0" quotePrefix="1" applyNumberFormat="1" applyFont="1" applyFill="1" applyBorder="1" applyAlignment="1">
      <alignment horizontal="center" vertical="top" wrapText="1"/>
    </xf>
    <xf numFmtId="1" fontId="8" fillId="0" borderId="2" xfId="0" applyNumberFormat="1" applyFont="1" applyFill="1" applyBorder="1" applyAlignment="1">
      <alignment horizontal="center" vertical="top" wrapText="1"/>
    </xf>
    <xf numFmtId="2" fontId="8" fillId="0" borderId="2" xfId="0" applyNumberFormat="1" applyFont="1" applyFill="1" applyBorder="1" applyAlignment="1">
      <alignment horizontal="center" vertical="top"/>
    </xf>
    <xf numFmtId="1" fontId="8" fillId="0" borderId="2" xfId="0" applyNumberFormat="1" applyFont="1" applyFill="1" applyBorder="1" applyAlignment="1">
      <alignment horizontal="center" vertical="top"/>
    </xf>
    <xf numFmtId="2" fontId="8" fillId="4" borderId="12" xfId="0" applyNumberFormat="1" applyFont="1" applyFill="1" applyBorder="1" applyAlignment="1">
      <alignment horizontal="right"/>
    </xf>
    <xf numFmtId="2" fontId="8" fillId="4" borderId="13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/>
    </xf>
    <xf numFmtId="2" fontId="8" fillId="4" borderId="14" xfId="0" applyNumberFormat="1" applyFont="1" applyFill="1" applyBorder="1" applyAlignment="1">
      <alignment horizontal="right"/>
    </xf>
    <xf numFmtId="0" fontId="8" fillId="4" borderId="12" xfId="0" applyFont="1" applyFill="1" applyBorder="1"/>
    <xf numFmtId="0" fontId="8" fillId="4" borderId="13" xfId="0" applyFont="1" applyFill="1" applyBorder="1" applyAlignment="1">
      <alignment horizontal="left"/>
    </xf>
    <xf numFmtId="0" fontId="8" fillId="4" borderId="13" xfId="0" applyFont="1" applyFill="1" applyBorder="1"/>
    <xf numFmtId="0" fontId="8" fillId="4" borderId="14" xfId="0" applyFont="1" applyFill="1" applyBorder="1"/>
    <xf numFmtId="1" fontId="6" fillId="0" borderId="2" xfId="0" applyNumberFormat="1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0" fontId="4" fillId="3" borderId="15" xfId="0" applyFont="1" applyFill="1" applyBorder="1"/>
    <xf numFmtId="2" fontId="8" fillId="4" borderId="2" xfId="0" applyNumberFormat="1" applyFont="1" applyFill="1" applyBorder="1" applyAlignment="1">
      <alignment horizontal="center" vertical="center"/>
    </xf>
    <xf numFmtId="166" fontId="6" fillId="0" borderId="2" xfId="1" quotePrefix="1" applyNumberFormat="1" applyFont="1" applyFill="1" applyBorder="1" applyAlignment="1">
      <alignment vertical="top"/>
    </xf>
    <xf numFmtId="164" fontId="6" fillId="0" borderId="2" xfId="0" applyNumberFormat="1" applyFont="1" applyFill="1" applyBorder="1" applyAlignment="1">
      <alignment vertical="top"/>
    </xf>
    <xf numFmtId="0" fontId="6" fillId="0" borderId="2" xfId="0" applyNumberFormat="1" applyFont="1" applyFill="1" applyBorder="1" applyAlignment="1">
      <alignment horizontal="center" vertical="top"/>
    </xf>
    <xf numFmtId="0" fontId="8" fillId="4" borderId="2" xfId="0" applyFont="1" applyFill="1" applyBorder="1" applyAlignment="1">
      <alignment horizontal="left" vertical="center"/>
    </xf>
    <xf numFmtId="1" fontId="6" fillId="0" borderId="2" xfId="0" applyNumberFormat="1" applyFont="1" applyFill="1" applyBorder="1" applyAlignment="1">
      <alignment horizontal="center" vertical="top" wrapText="1"/>
    </xf>
    <xf numFmtId="166" fontId="14" fillId="0" borderId="6" xfId="1" quotePrefix="1" applyNumberFormat="1" applyFont="1" applyFill="1" applyBorder="1" applyAlignment="1">
      <alignment vertical="top"/>
    </xf>
    <xf numFmtId="166" fontId="6" fillId="0" borderId="6" xfId="1" quotePrefix="1" applyNumberFormat="1" applyFont="1" applyFill="1" applyBorder="1" applyAlignment="1">
      <alignment vertical="top"/>
    </xf>
    <xf numFmtId="164" fontId="6" fillId="0" borderId="6" xfId="0" applyNumberFormat="1" applyFont="1" applyFill="1" applyBorder="1" applyAlignment="1">
      <alignment vertical="top"/>
    </xf>
    <xf numFmtId="2" fontId="6" fillId="0" borderId="6" xfId="0" applyNumberFormat="1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8" fillId="4" borderId="2" xfId="0" applyFont="1" applyFill="1" applyBorder="1" applyAlignment="1">
      <alignment horizontal="left" vertical="top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8" fillId="4" borderId="14" xfId="0" applyFont="1" applyFill="1" applyBorder="1" applyAlignment="1">
      <alignment horizontal="right"/>
    </xf>
    <xf numFmtId="0" fontId="6" fillId="3" borderId="1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top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S34"/>
  <sheetViews>
    <sheetView tabSelected="1" showRuler="0" view="pageBreakPreview" topLeftCell="D1" zoomScale="70" zoomScaleNormal="40" zoomScaleSheetLayoutView="70" zoomScalePageLayoutView="55" workbookViewId="0">
      <selection activeCell="H16" sqref="H16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14.85546875" style="2" customWidth="1"/>
    <col min="4" max="4" width="17.28515625" style="2" customWidth="1"/>
    <col min="5" max="6" width="7.7109375" style="2" customWidth="1"/>
    <col min="7" max="7" width="18.28515625" style="2" customWidth="1"/>
    <col min="8" max="8" width="7.28515625" style="2" customWidth="1"/>
    <col min="9" max="9" width="7.7109375" style="2" customWidth="1"/>
    <col min="10" max="10" width="21.42578125" style="2" customWidth="1"/>
    <col min="11" max="11" width="9" style="2" customWidth="1"/>
    <col min="12" max="12" width="7.5703125" style="2" customWidth="1"/>
    <col min="13" max="13" width="19.28515625" style="2" customWidth="1"/>
    <col min="14" max="14" width="7.7109375" style="2" customWidth="1"/>
    <col min="15" max="15" width="8" style="2" customWidth="1"/>
    <col min="16" max="16" width="18.28515625" style="2" customWidth="1"/>
    <col min="17" max="18" width="7.7109375" style="2" customWidth="1"/>
    <col min="19" max="19" width="18.7109375" style="2" customWidth="1"/>
    <col min="20" max="20" width="7.7109375" style="2" customWidth="1"/>
    <col min="21" max="21" width="8" style="2" customWidth="1"/>
    <col min="22" max="22" width="18.28515625" style="2" customWidth="1"/>
    <col min="23" max="23" width="9" style="2" customWidth="1"/>
    <col min="24" max="24" width="7.5703125" style="2" customWidth="1"/>
    <col min="25" max="25" width="17.85546875" style="2" customWidth="1"/>
    <col min="26" max="26" width="8" style="2" customWidth="1"/>
    <col min="27" max="27" width="5.5703125" style="4" customWidth="1"/>
    <col min="28" max="28" width="8" style="2" customWidth="1"/>
    <col min="29" max="29" width="5.5703125" style="4" customWidth="1"/>
    <col min="30" max="30" width="15" style="2" customWidth="1"/>
    <col min="31" max="31" width="8" style="2" customWidth="1"/>
    <col min="32" max="32" width="5.5703125" style="4" customWidth="1"/>
    <col min="33" max="33" width="8" style="2" customWidth="1"/>
    <col min="34" max="34" width="5.5703125" style="4" customWidth="1"/>
    <col min="35" max="35" width="16.7109375" style="2" customWidth="1"/>
    <col min="36" max="36" width="8" style="2" customWidth="1"/>
    <col min="37" max="37" width="5.5703125" style="4" customWidth="1"/>
    <col min="38" max="38" width="13.140625" style="2" customWidth="1"/>
    <col min="39" max="39" width="15" style="2" customWidth="1"/>
    <col min="40" max="40" width="9.140625" style="2"/>
    <col min="41" max="45" width="19.5703125" style="2" customWidth="1"/>
    <col min="46" max="16384" width="9.140625" style="2"/>
  </cols>
  <sheetData>
    <row r="1" spans="1:45" ht="23.25" x14ac:dyDescent="0.3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1"/>
    </row>
    <row r="2" spans="1:45" ht="23.25" x14ac:dyDescent="0.35">
      <c r="A2" s="74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3"/>
    </row>
    <row r="3" spans="1:45" ht="23.25" x14ac:dyDescent="0.35">
      <c r="A3" s="74" t="s">
        <v>47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3"/>
    </row>
    <row r="4" spans="1:45" ht="23.25" x14ac:dyDescent="0.35">
      <c r="A4" s="75" t="s">
        <v>75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1"/>
    </row>
    <row r="5" spans="1:45" ht="18" x14ac:dyDescent="0.2">
      <c r="A5" s="76" t="s">
        <v>2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</row>
    <row r="6" spans="1:45" ht="18" x14ac:dyDescent="0.25">
      <c r="A6" s="70" t="s">
        <v>47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</row>
    <row r="7" spans="1:45" ht="81" customHeight="1" x14ac:dyDescent="0.2">
      <c r="A7" s="77" t="s">
        <v>3</v>
      </c>
      <c r="B7" s="77" t="s">
        <v>4</v>
      </c>
      <c r="C7" s="78" t="s">
        <v>5</v>
      </c>
      <c r="D7" s="78" t="s">
        <v>6</v>
      </c>
      <c r="E7" s="61" t="s">
        <v>7</v>
      </c>
      <c r="F7" s="62"/>
      <c r="G7" s="63"/>
      <c r="H7" s="61" t="s">
        <v>62</v>
      </c>
      <c r="I7" s="62"/>
      <c r="J7" s="63"/>
      <c r="K7" s="61" t="s">
        <v>63</v>
      </c>
      <c r="L7" s="62"/>
      <c r="M7" s="62"/>
      <c r="N7" s="61" t="s">
        <v>8</v>
      </c>
      <c r="O7" s="62"/>
      <c r="P7" s="62"/>
      <c r="Q7" s="62"/>
      <c r="R7" s="62"/>
      <c r="S7" s="62"/>
      <c r="T7" s="62"/>
      <c r="U7" s="62"/>
      <c r="V7" s="62"/>
      <c r="W7" s="62"/>
      <c r="X7" s="62"/>
      <c r="Y7" s="63"/>
      <c r="Z7" s="61" t="s">
        <v>9</v>
      </c>
      <c r="AA7" s="62"/>
      <c r="AB7" s="62"/>
      <c r="AC7" s="62"/>
      <c r="AD7" s="62"/>
      <c r="AE7" s="62"/>
      <c r="AF7" s="63"/>
      <c r="AG7" s="61" t="s">
        <v>64</v>
      </c>
      <c r="AH7" s="62"/>
      <c r="AI7" s="63"/>
      <c r="AJ7" s="61" t="s">
        <v>65</v>
      </c>
      <c r="AK7" s="62"/>
      <c r="AL7" s="62"/>
      <c r="AM7" s="79" t="s">
        <v>10</v>
      </c>
      <c r="AO7" s="4"/>
      <c r="AP7" s="4"/>
      <c r="AQ7" s="4"/>
      <c r="AR7" s="4"/>
      <c r="AS7" s="4"/>
    </row>
    <row r="8" spans="1:45" ht="18" customHeight="1" x14ac:dyDescent="0.2">
      <c r="A8" s="77"/>
      <c r="B8" s="77"/>
      <c r="C8" s="78"/>
      <c r="D8" s="78"/>
      <c r="E8" s="64"/>
      <c r="F8" s="65"/>
      <c r="G8" s="66"/>
      <c r="H8" s="64"/>
      <c r="I8" s="65"/>
      <c r="J8" s="66"/>
      <c r="K8" s="67"/>
      <c r="L8" s="68"/>
      <c r="M8" s="68"/>
      <c r="N8" s="67"/>
      <c r="O8" s="68"/>
      <c r="P8" s="68"/>
      <c r="Q8" s="68"/>
      <c r="R8" s="68"/>
      <c r="S8" s="68"/>
      <c r="T8" s="68"/>
      <c r="U8" s="68"/>
      <c r="V8" s="68"/>
      <c r="W8" s="68"/>
      <c r="X8" s="68"/>
      <c r="Y8" s="69"/>
      <c r="Z8" s="67"/>
      <c r="AA8" s="68"/>
      <c r="AB8" s="68"/>
      <c r="AC8" s="68"/>
      <c r="AD8" s="68"/>
      <c r="AE8" s="68"/>
      <c r="AF8" s="69"/>
      <c r="AG8" s="67"/>
      <c r="AH8" s="68"/>
      <c r="AI8" s="69"/>
      <c r="AJ8" s="67"/>
      <c r="AK8" s="68"/>
      <c r="AL8" s="68"/>
      <c r="AM8" s="80"/>
    </row>
    <row r="9" spans="1:45" ht="15.75" customHeight="1" x14ac:dyDescent="0.2">
      <c r="A9" s="77"/>
      <c r="B9" s="77"/>
      <c r="C9" s="78"/>
      <c r="D9" s="78"/>
      <c r="E9" s="67"/>
      <c r="F9" s="68"/>
      <c r="G9" s="69"/>
      <c r="H9" s="67"/>
      <c r="I9" s="68"/>
      <c r="J9" s="69"/>
      <c r="K9" s="81">
        <v>2021</v>
      </c>
      <c r="L9" s="82"/>
      <c r="M9" s="83"/>
      <c r="N9" s="71" t="s">
        <v>11</v>
      </c>
      <c r="O9" s="72"/>
      <c r="P9" s="73"/>
      <c r="Q9" s="71" t="s">
        <v>12</v>
      </c>
      <c r="R9" s="72"/>
      <c r="S9" s="73"/>
      <c r="T9" s="71" t="s">
        <v>13</v>
      </c>
      <c r="U9" s="72"/>
      <c r="V9" s="73"/>
      <c r="W9" s="71" t="s">
        <v>14</v>
      </c>
      <c r="X9" s="72"/>
      <c r="Y9" s="73"/>
      <c r="Z9" s="71">
        <v>2021</v>
      </c>
      <c r="AA9" s="72"/>
      <c r="AB9" s="72"/>
      <c r="AC9" s="72"/>
      <c r="AD9" s="72"/>
      <c r="AE9" s="72"/>
      <c r="AF9" s="73"/>
      <c r="AG9" s="71">
        <v>2021</v>
      </c>
      <c r="AH9" s="72"/>
      <c r="AI9" s="73"/>
      <c r="AJ9" s="71">
        <v>2021</v>
      </c>
      <c r="AK9" s="72"/>
      <c r="AL9" s="73"/>
      <c r="AM9" s="5"/>
    </row>
    <row r="10" spans="1:45" s="7" customFormat="1" ht="15.75" x14ac:dyDescent="0.25">
      <c r="A10" s="100">
        <v>1</v>
      </c>
      <c r="B10" s="100">
        <v>2</v>
      </c>
      <c r="C10" s="100">
        <v>3</v>
      </c>
      <c r="D10" s="100">
        <v>4</v>
      </c>
      <c r="E10" s="84">
        <v>5</v>
      </c>
      <c r="F10" s="86"/>
      <c r="G10" s="85"/>
      <c r="H10" s="84">
        <v>6</v>
      </c>
      <c r="I10" s="86"/>
      <c r="J10" s="85"/>
      <c r="K10" s="90">
        <v>7</v>
      </c>
      <c r="L10" s="91"/>
      <c r="M10" s="92"/>
      <c r="N10" s="90">
        <v>8</v>
      </c>
      <c r="O10" s="91"/>
      <c r="P10" s="92"/>
      <c r="Q10" s="90">
        <v>9</v>
      </c>
      <c r="R10" s="91"/>
      <c r="S10" s="92"/>
      <c r="T10" s="90">
        <v>10</v>
      </c>
      <c r="U10" s="91"/>
      <c r="V10" s="92"/>
      <c r="W10" s="90">
        <v>11</v>
      </c>
      <c r="X10" s="91"/>
      <c r="Y10" s="92"/>
      <c r="Z10" s="87">
        <v>12</v>
      </c>
      <c r="AA10" s="88"/>
      <c r="AB10" s="88"/>
      <c r="AC10" s="88"/>
      <c r="AD10" s="88"/>
      <c r="AE10" s="88"/>
      <c r="AF10" s="89"/>
      <c r="AG10" s="87">
        <v>13</v>
      </c>
      <c r="AH10" s="88"/>
      <c r="AI10" s="89"/>
      <c r="AJ10" s="87">
        <v>14</v>
      </c>
      <c r="AK10" s="88"/>
      <c r="AL10" s="89"/>
      <c r="AM10" s="6">
        <v>15</v>
      </c>
    </row>
    <row r="11" spans="1:45" s="7" customFormat="1" ht="87" customHeight="1" x14ac:dyDescent="0.2">
      <c r="A11" s="104"/>
      <c r="B11" s="104"/>
      <c r="C11" s="104"/>
      <c r="D11" s="104"/>
      <c r="E11" s="94" t="s">
        <v>15</v>
      </c>
      <c r="F11" s="95"/>
      <c r="G11" s="98" t="s">
        <v>16</v>
      </c>
      <c r="H11" s="94" t="s">
        <v>15</v>
      </c>
      <c r="I11" s="95"/>
      <c r="J11" s="98" t="s">
        <v>16</v>
      </c>
      <c r="K11" s="94" t="s">
        <v>15</v>
      </c>
      <c r="L11" s="95"/>
      <c r="M11" s="100" t="s">
        <v>16</v>
      </c>
      <c r="N11" s="94" t="s">
        <v>15</v>
      </c>
      <c r="O11" s="95"/>
      <c r="P11" s="100" t="s">
        <v>16</v>
      </c>
      <c r="Q11" s="94" t="s">
        <v>15</v>
      </c>
      <c r="R11" s="95"/>
      <c r="S11" s="100" t="s">
        <v>16</v>
      </c>
      <c r="T11" s="94" t="s">
        <v>15</v>
      </c>
      <c r="U11" s="95"/>
      <c r="V11" s="100" t="s">
        <v>16</v>
      </c>
      <c r="W11" s="94" t="s">
        <v>15</v>
      </c>
      <c r="X11" s="95"/>
      <c r="Y11" s="100" t="s">
        <v>16</v>
      </c>
      <c r="Z11" s="84" t="s">
        <v>17</v>
      </c>
      <c r="AA11" s="85"/>
      <c r="AB11" s="84" t="s">
        <v>45</v>
      </c>
      <c r="AC11" s="85"/>
      <c r="AD11" s="8" t="s">
        <v>18</v>
      </c>
      <c r="AE11" s="84" t="s">
        <v>46</v>
      </c>
      <c r="AF11" s="85"/>
      <c r="AG11" s="84" t="s">
        <v>19</v>
      </c>
      <c r="AH11" s="85"/>
      <c r="AI11" s="8" t="s">
        <v>20</v>
      </c>
      <c r="AJ11" s="84" t="s">
        <v>21</v>
      </c>
      <c r="AK11" s="85"/>
      <c r="AL11" s="8" t="s">
        <v>22</v>
      </c>
      <c r="AM11" s="9"/>
    </row>
    <row r="12" spans="1:45" s="7" customFormat="1" ht="15.75" x14ac:dyDescent="0.2">
      <c r="A12" s="98"/>
      <c r="B12" s="98"/>
      <c r="C12" s="98"/>
      <c r="D12" s="98"/>
      <c r="E12" s="96"/>
      <c r="F12" s="97"/>
      <c r="G12" s="99"/>
      <c r="H12" s="96"/>
      <c r="I12" s="97"/>
      <c r="J12" s="99"/>
      <c r="K12" s="96"/>
      <c r="L12" s="97"/>
      <c r="M12" s="98"/>
      <c r="N12" s="96"/>
      <c r="O12" s="97"/>
      <c r="P12" s="98"/>
      <c r="Q12" s="96"/>
      <c r="R12" s="97"/>
      <c r="S12" s="98"/>
      <c r="T12" s="96"/>
      <c r="U12" s="97"/>
      <c r="V12" s="98"/>
      <c r="W12" s="96"/>
      <c r="X12" s="97"/>
      <c r="Y12" s="98"/>
      <c r="Z12" s="96" t="s">
        <v>15</v>
      </c>
      <c r="AA12" s="97"/>
      <c r="AB12" s="96" t="s">
        <v>15</v>
      </c>
      <c r="AC12" s="97"/>
      <c r="AD12" s="10" t="s">
        <v>16</v>
      </c>
      <c r="AE12" s="96" t="s">
        <v>16</v>
      </c>
      <c r="AF12" s="97"/>
      <c r="AG12" s="96" t="s">
        <v>15</v>
      </c>
      <c r="AH12" s="97"/>
      <c r="AI12" s="10" t="s">
        <v>16</v>
      </c>
      <c r="AJ12" s="96" t="s">
        <v>15</v>
      </c>
      <c r="AK12" s="97"/>
      <c r="AL12" s="10" t="s">
        <v>16</v>
      </c>
      <c r="AM12" s="50"/>
    </row>
    <row r="13" spans="1:45" ht="162" customHeight="1" x14ac:dyDescent="0.2">
      <c r="A13" s="32">
        <v>19</v>
      </c>
      <c r="B13" s="33" t="s">
        <v>23</v>
      </c>
      <c r="C13" s="33" t="s">
        <v>66</v>
      </c>
      <c r="D13" s="14" t="s">
        <v>70</v>
      </c>
      <c r="E13" s="35">
        <v>100</v>
      </c>
      <c r="F13" s="31" t="s">
        <v>44</v>
      </c>
      <c r="G13" s="58">
        <f>SUM(G14)</f>
        <v>2187071400</v>
      </c>
      <c r="H13" s="35">
        <v>100</v>
      </c>
      <c r="I13" s="31" t="s">
        <v>44</v>
      </c>
      <c r="J13" s="57"/>
      <c r="K13" s="35">
        <v>100</v>
      </c>
      <c r="L13" s="31" t="s">
        <v>44</v>
      </c>
      <c r="M13" s="58">
        <f>SUM(M14)</f>
        <v>729023800</v>
      </c>
      <c r="N13" s="35">
        <v>25</v>
      </c>
      <c r="O13" s="31" t="str">
        <f>L13</f>
        <v>%</v>
      </c>
      <c r="P13" s="58">
        <f>SUM(P14)</f>
        <v>24270000</v>
      </c>
      <c r="Q13" s="35">
        <v>25</v>
      </c>
      <c r="R13" s="31" t="str">
        <f>L13</f>
        <v>%</v>
      </c>
      <c r="S13" s="58">
        <f>SUM(S14)</f>
        <v>54426775</v>
      </c>
      <c r="T13" s="35">
        <v>25</v>
      </c>
      <c r="U13" s="31" t="str">
        <f>L13</f>
        <v>%</v>
      </c>
      <c r="V13" s="58">
        <f>SUM(V14)</f>
        <v>249943950</v>
      </c>
      <c r="W13" s="35">
        <v>0</v>
      </c>
      <c r="X13" s="31" t="str">
        <f>O13</f>
        <v>%</v>
      </c>
      <c r="Y13" s="58">
        <f>SUM(Y14)</f>
        <v>248916928</v>
      </c>
      <c r="Z13" s="47">
        <f>SUM(N13,Q13,T13,W13)</f>
        <v>75</v>
      </c>
      <c r="AA13" s="54" t="str">
        <f>L13</f>
        <v>%</v>
      </c>
      <c r="AB13" s="48">
        <f>Z13/K13*100</f>
        <v>75</v>
      </c>
      <c r="AC13" s="49" t="s">
        <v>44</v>
      </c>
      <c r="AD13" s="59">
        <f>SUM(P13,S13,V13,Y13)</f>
        <v>577557653</v>
      </c>
      <c r="AE13" s="60">
        <f>AD13/M13*100</f>
        <v>79.223429056774279</v>
      </c>
      <c r="AF13" s="32" t="s">
        <v>44</v>
      </c>
      <c r="AG13" s="47">
        <f>H13+Z13</f>
        <v>175</v>
      </c>
      <c r="AH13" s="31" t="str">
        <f>AA13</f>
        <v>%</v>
      </c>
      <c r="AI13" s="59">
        <f>J13+AD13</f>
        <v>577557653</v>
      </c>
      <c r="AJ13" s="48"/>
      <c r="AK13" s="49" t="str">
        <f>AC13</f>
        <v>%</v>
      </c>
      <c r="AL13" s="60"/>
      <c r="AM13" s="34" t="s">
        <v>48</v>
      </c>
      <c r="AP13" s="18"/>
    </row>
    <row r="14" spans="1:45" ht="94.5" x14ac:dyDescent="0.2">
      <c r="A14" s="12"/>
      <c r="B14" s="13"/>
      <c r="C14" s="14" t="s">
        <v>67</v>
      </c>
      <c r="D14" s="14" t="s">
        <v>72</v>
      </c>
      <c r="E14" s="56">
        <f>E15</f>
        <v>100</v>
      </c>
      <c r="F14" s="31" t="s">
        <v>44</v>
      </c>
      <c r="G14" s="52">
        <f>SUM(G15:G17)</f>
        <v>2187071400</v>
      </c>
      <c r="H14" s="56">
        <f>H15</f>
        <v>100</v>
      </c>
      <c r="I14" s="31" t="s">
        <v>44</v>
      </c>
      <c r="J14" s="52"/>
      <c r="K14" s="56">
        <f>K15</f>
        <v>100</v>
      </c>
      <c r="L14" s="31" t="s">
        <v>44</v>
      </c>
      <c r="M14" s="52">
        <f>SUM(M15:M17)</f>
        <v>729023800</v>
      </c>
      <c r="N14" s="56">
        <v>25</v>
      </c>
      <c r="O14" s="31" t="str">
        <f>L14</f>
        <v>%</v>
      </c>
      <c r="P14" s="52">
        <f>SUM(P15:P17)</f>
        <v>24270000</v>
      </c>
      <c r="Q14" s="56">
        <v>25</v>
      </c>
      <c r="R14" s="31" t="str">
        <f>L14</f>
        <v>%</v>
      </c>
      <c r="S14" s="52">
        <f>SUM(S15:S17)</f>
        <v>54426775</v>
      </c>
      <c r="T14" s="56">
        <v>25</v>
      </c>
      <c r="U14" s="31" t="str">
        <f t="shared" ref="U14:U17" si="0">L14</f>
        <v>%</v>
      </c>
      <c r="V14" s="52">
        <f>SUM(V15:V17)</f>
        <v>249943950</v>
      </c>
      <c r="W14" s="56">
        <v>0</v>
      </c>
      <c r="X14" s="31" t="str">
        <f t="shared" ref="X14:X17" si="1">O14</f>
        <v>%</v>
      </c>
      <c r="Y14" s="52">
        <f>SUM(Y15:Y17)</f>
        <v>248916928</v>
      </c>
      <c r="Z14" s="48">
        <f t="shared" ref="Z14:Z17" si="2">SUM(N14,Q14,T14,W14)</f>
        <v>75</v>
      </c>
      <c r="AA14" s="31" t="str">
        <f t="shared" ref="AA14:AA17" si="3">L14</f>
        <v>%</v>
      </c>
      <c r="AB14" s="48">
        <f t="shared" ref="AB14:AB17" si="4">Z14/K14*100</f>
        <v>75</v>
      </c>
      <c r="AC14" s="49" t="s">
        <v>44</v>
      </c>
      <c r="AD14" s="53">
        <f t="shared" ref="AD14:AD17" si="5">SUM(P14,S14,V14,Y14)</f>
        <v>577557653</v>
      </c>
      <c r="AE14" s="48">
        <f t="shared" ref="AE14:AE17" si="6">AD14/M14*100</f>
        <v>79.223429056774279</v>
      </c>
      <c r="AF14" s="49" t="s">
        <v>44</v>
      </c>
      <c r="AG14" s="48">
        <f t="shared" ref="AG14:AG17" si="7">H14+Z14</f>
        <v>175</v>
      </c>
      <c r="AH14" s="31" t="str">
        <f t="shared" ref="AH14:AH17" si="8">AA14</f>
        <v>%</v>
      </c>
      <c r="AI14" s="53">
        <f t="shared" ref="AI14:AI17" si="9">J14+AD14</f>
        <v>577557653</v>
      </c>
      <c r="AJ14" s="48"/>
      <c r="AK14" s="49" t="s">
        <v>44</v>
      </c>
      <c r="AL14" s="48"/>
      <c r="AM14" s="34"/>
      <c r="AP14" s="18"/>
    </row>
    <row r="15" spans="1:45" ht="60" x14ac:dyDescent="0.2">
      <c r="A15" s="12"/>
      <c r="B15" s="13"/>
      <c r="C15" s="19" t="s">
        <v>68</v>
      </c>
      <c r="D15" s="19" t="s">
        <v>77</v>
      </c>
      <c r="E15" s="36">
        <v>100</v>
      </c>
      <c r="F15" s="16" t="s">
        <v>44</v>
      </c>
      <c r="G15" s="17">
        <f>M15*3</f>
        <v>541872000</v>
      </c>
      <c r="H15" s="36">
        <v>100</v>
      </c>
      <c r="I15" s="16" t="s">
        <v>44</v>
      </c>
      <c r="J15" s="17"/>
      <c r="K15" s="36">
        <v>100</v>
      </c>
      <c r="L15" s="16" t="s">
        <v>44</v>
      </c>
      <c r="M15" s="17">
        <v>180624000</v>
      </c>
      <c r="N15" s="36">
        <v>25</v>
      </c>
      <c r="O15" s="16" t="str">
        <f>L15</f>
        <v>%</v>
      </c>
      <c r="P15" s="17">
        <v>900000</v>
      </c>
      <c r="Q15" s="36">
        <v>25</v>
      </c>
      <c r="R15" s="16" t="str">
        <f>O15</f>
        <v>%</v>
      </c>
      <c r="S15" s="17">
        <v>46264275</v>
      </c>
      <c r="T15" s="36">
        <v>25</v>
      </c>
      <c r="U15" s="16" t="str">
        <f t="shared" si="0"/>
        <v>%</v>
      </c>
      <c r="V15" s="17">
        <v>70627950</v>
      </c>
      <c r="W15" s="36">
        <v>0</v>
      </c>
      <c r="X15" s="16" t="str">
        <f t="shared" si="1"/>
        <v>%</v>
      </c>
      <c r="Y15" s="17">
        <v>51122328</v>
      </c>
      <c r="Z15" s="38">
        <f t="shared" si="2"/>
        <v>75</v>
      </c>
      <c r="AA15" s="16" t="str">
        <f t="shared" si="3"/>
        <v>%</v>
      </c>
      <c r="AB15" s="37">
        <f t="shared" si="4"/>
        <v>75</v>
      </c>
      <c r="AC15" s="24" t="s">
        <v>44</v>
      </c>
      <c r="AD15" s="30">
        <f t="shared" si="5"/>
        <v>168914553</v>
      </c>
      <c r="AE15" s="37">
        <f t="shared" si="6"/>
        <v>93.517225285676318</v>
      </c>
      <c r="AF15" s="24" t="s">
        <v>44</v>
      </c>
      <c r="AG15" s="38">
        <f t="shared" si="7"/>
        <v>175</v>
      </c>
      <c r="AH15" s="16" t="str">
        <f t="shared" si="8"/>
        <v>%</v>
      </c>
      <c r="AI15" s="30">
        <f t="shared" si="9"/>
        <v>168914553</v>
      </c>
      <c r="AJ15" s="37"/>
      <c r="AK15" s="24" t="s">
        <v>44</v>
      </c>
      <c r="AL15" s="37"/>
      <c r="AM15" s="11"/>
      <c r="AP15" s="18"/>
    </row>
    <row r="16" spans="1:45" ht="75" x14ac:dyDescent="0.2">
      <c r="A16" s="12"/>
      <c r="B16" s="13"/>
      <c r="C16" s="19" t="s">
        <v>71</v>
      </c>
      <c r="D16" s="19" t="s">
        <v>73</v>
      </c>
      <c r="E16" s="36">
        <v>100</v>
      </c>
      <c r="F16" s="16" t="s">
        <v>44</v>
      </c>
      <c r="G16" s="17">
        <f t="shared" ref="G16:G17" si="10">M16*3</f>
        <v>1336320000</v>
      </c>
      <c r="H16" s="36">
        <v>100</v>
      </c>
      <c r="I16" s="16" t="s">
        <v>44</v>
      </c>
      <c r="J16" s="17"/>
      <c r="K16" s="36">
        <v>100</v>
      </c>
      <c r="L16" s="16" t="s">
        <v>44</v>
      </c>
      <c r="M16" s="17">
        <v>445440000</v>
      </c>
      <c r="N16" s="36">
        <v>25</v>
      </c>
      <c r="O16" s="16" t="str">
        <f>L16</f>
        <v>%</v>
      </c>
      <c r="P16" s="17">
        <v>23370000</v>
      </c>
      <c r="Q16" s="36">
        <v>25</v>
      </c>
      <c r="R16" s="16" t="str">
        <f>O16</f>
        <v>%</v>
      </c>
      <c r="S16" s="17">
        <v>3990000</v>
      </c>
      <c r="T16" s="36">
        <v>25</v>
      </c>
      <c r="U16" s="16" t="str">
        <f t="shared" si="0"/>
        <v>%</v>
      </c>
      <c r="V16" s="17">
        <v>173391000</v>
      </c>
      <c r="W16" s="36">
        <v>0</v>
      </c>
      <c r="X16" s="16" t="str">
        <f t="shared" si="1"/>
        <v>%</v>
      </c>
      <c r="Y16" s="17">
        <v>150424800</v>
      </c>
      <c r="Z16" s="38">
        <f t="shared" si="2"/>
        <v>75</v>
      </c>
      <c r="AA16" s="16" t="str">
        <f t="shared" si="3"/>
        <v>%</v>
      </c>
      <c r="AB16" s="37">
        <f t="shared" si="4"/>
        <v>75</v>
      </c>
      <c r="AC16" s="24" t="s">
        <v>44</v>
      </c>
      <c r="AD16" s="30">
        <f t="shared" si="5"/>
        <v>351175800</v>
      </c>
      <c r="AE16" s="37">
        <f t="shared" si="6"/>
        <v>78.837957974137936</v>
      </c>
      <c r="AF16" s="24" t="s">
        <v>44</v>
      </c>
      <c r="AG16" s="38">
        <f t="shared" si="7"/>
        <v>175</v>
      </c>
      <c r="AH16" s="16" t="str">
        <f t="shared" si="8"/>
        <v>%</v>
      </c>
      <c r="AI16" s="30">
        <f t="shared" si="9"/>
        <v>351175800</v>
      </c>
      <c r="AJ16" s="37"/>
      <c r="AK16" s="24" t="s">
        <v>44</v>
      </c>
      <c r="AL16" s="37"/>
      <c r="AM16" s="11"/>
      <c r="AP16" s="18"/>
    </row>
    <row r="17" spans="1:42" ht="90" x14ac:dyDescent="0.2">
      <c r="A17" s="12"/>
      <c r="B17" s="13"/>
      <c r="C17" s="19" t="s">
        <v>69</v>
      </c>
      <c r="D17" s="19" t="s">
        <v>74</v>
      </c>
      <c r="E17" s="15">
        <v>100</v>
      </c>
      <c r="F17" s="16" t="s">
        <v>44</v>
      </c>
      <c r="G17" s="17">
        <f t="shared" si="10"/>
        <v>308879400</v>
      </c>
      <c r="H17" s="15">
        <v>100</v>
      </c>
      <c r="I17" s="16" t="s">
        <v>44</v>
      </c>
      <c r="J17" s="17"/>
      <c r="K17" s="15">
        <v>100</v>
      </c>
      <c r="L17" s="16" t="s">
        <v>44</v>
      </c>
      <c r="M17" s="17">
        <v>102959800</v>
      </c>
      <c r="N17" s="36">
        <v>25</v>
      </c>
      <c r="O17" s="16" t="str">
        <f>L17</f>
        <v>%</v>
      </c>
      <c r="P17" s="17">
        <v>0</v>
      </c>
      <c r="Q17" s="36">
        <v>25</v>
      </c>
      <c r="R17" s="16" t="str">
        <f>O17</f>
        <v>%</v>
      </c>
      <c r="S17" s="17">
        <v>4172500</v>
      </c>
      <c r="T17" s="36">
        <v>25</v>
      </c>
      <c r="U17" s="16" t="str">
        <f t="shared" si="0"/>
        <v>%</v>
      </c>
      <c r="V17" s="17">
        <v>5925000</v>
      </c>
      <c r="W17" s="36">
        <v>0</v>
      </c>
      <c r="X17" s="16" t="str">
        <f t="shared" si="1"/>
        <v>%</v>
      </c>
      <c r="Y17" s="17">
        <v>47369800</v>
      </c>
      <c r="Z17" s="38">
        <f t="shared" si="2"/>
        <v>75</v>
      </c>
      <c r="AA17" s="16" t="str">
        <f t="shared" si="3"/>
        <v>%</v>
      </c>
      <c r="AB17" s="37">
        <f t="shared" si="4"/>
        <v>75</v>
      </c>
      <c r="AC17" s="24" t="s">
        <v>44</v>
      </c>
      <c r="AD17" s="30">
        <f t="shared" si="5"/>
        <v>57467300</v>
      </c>
      <c r="AE17" s="37">
        <f t="shared" si="6"/>
        <v>55.815279361459524</v>
      </c>
      <c r="AF17" s="24" t="s">
        <v>44</v>
      </c>
      <c r="AG17" s="38">
        <f t="shared" si="7"/>
        <v>175</v>
      </c>
      <c r="AH17" s="16" t="str">
        <f t="shared" si="8"/>
        <v>%</v>
      </c>
      <c r="AI17" s="30">
        <f t="shared" si="9"/>
        <v>57467300</v>
      </c>
      <c r="AJ17" s="37"/>
      <c r="AK17" s="24" t="s">
        <v>44</v>
      </c>
      <c r="AL17" s="37"/>
      <c r="AM17" s="11"/>
      <c r="AP17" s="18"/>
    </row>
    <row r="18" spans="1:42" ht="19.5" customHeight="1" x14ac:dyDescent="0.2">
      <c r="A18" s="101" t="s">
        <v>24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3"/>
      <c r="AB18" s="51">
        <f>AVERAGE(AB13:AB17)</f>
        <v>75</v>
      </c>
      <c r="AC18" s="41"/>
      <c r="AD18" s="39"/>
      <c r="AE18" s="51">
        <f>AVERAGE(AE13)</f>
        <v>79.223429056774279</v>
      </c>
      <c r="AF18" s="41"/>
      <c r="AG18" s="40"/>
      <c r="AH18" s="41"/>
      <c r="AI18" s="40"/>
      <c r="AJ18" s="40"/>
      <c r="AK18" s="41"/>
      <c r="AL18" s="42"/>
      <c r="AM18" s="11"/>
    </row>
    <row r="19" spans="1:42" ht="19.5" customHeight="1" x14ac:dyDescent="0.2">
      <c r="A19" s="101" t="s">
        <v>25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3"/>
      <c r="AB19" s="20" t="str">
        <f>IF(AB18&gt;=91,"Sangat Tinggi",IF(AB18&gt;=76,"Tinggi",IF(AB18&gt;=66,"Sedang",IF(AB18&gt;=51,"Rendah",IF(AB18&lt;=50,"Sangat Rendah")))))</f>
        <v>Sedang</v>
      </c>
      <c r="AC19" s="41"/>
      <c r="AD19" s="43"/>
      <c r="AE19" s="55" t="str">
        <f>IF(AE18&gt;=91,"Sangat Tinggi",IF(AE18&gt;=76,"Tinggi",IF(AE18&gt;=66,"Sedang",IF(AE18&gt;=51,"Rendah",IF(AE18&lt;=50,"Sangat Rendah")))))</f>
        <v>Tinggi</v>
      </c>
      <c r="AF19" s="41"/>
      <c r="AG19" s="44"/>
      <c r="AH19" s="41"/>
      <c r="AI19" s="45"/>
      <c r="AJ19" s="44"/>
      <c r="AK19" s="41"/>
      <c r="AL19" s="46"/>
      <c r="AM19" s="11"/>
    </row>
    <row r="20" spans="1:42" ht="19.5" customHeight="1" x14ac:dyDescent="0.2">
      <c r="A20" s="93" t="s">
        <v>56</v>
      </c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11"/>
    </row>
    <row r="21" spans="1:42" ht="19.5" customHeight="1" x14ac:dyDescent="0.2">
      <c r="A21" s="93" t="s">
        <v>57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11"/>
    </row>
    <row r="22" spans="1:42" ht="19.5" customHeight="1" x14ac:dyDescent="0.2">
      <c r="A22" s="93" t="s">
        <v>58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11"/>
    </row>
    <row r="23" spans="1:42" ht="15" x14ac:dyDescent="0.2">
      <c r="A23" s="93" t="s">
        <v>59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21"/>
    </row>
    <row r="24" spans="1:42" ht="15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3"/>
      <c r="AB24" s="22"/>
      <c r="AC24" s="23"/>
      <c r="AD24" s="22"/>
      <c r="AE24" s="22"/>
      <c r="AF24" s="23"/>
      <c r="AG24" s="22"/>
      <c r="AH24" s="23"/>
      <c r="AI24" s="22"/>
      <c r="AJ24" s="22"/>
      <c r="AK24" s="23"/>
      <c r="AL24" s="22"/>
    </row>
    <row r="25" spans="1:42" ht="15" x14ac:dyDescent="0.2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105" t="s">
        <v>49</v>
      </c>
      <c r="AA25" s="105"/>
      <c r="AB25" s="105"/>
      <c r="AC25" s="105"/>
      <c r="AD25" s="105"/>
      <c r="AE25" s="105"/>
      <c r="AF25" s="23"/>
      <c r="AG25" s="22"/>
      <c r="AH25" s="105" t="s">
        <v>50</v>
      </c>
      <c r="AI25" s="105"/>
      <c r="AJ25" s="105"/>
      <c r="AK25" s="105"/>
      <c r="AL25" s="105"/>
      <c r="AM25" s="105"/>
    </row>
    <row r="26" spans="1:42" ht="15.75" x14ac:dyDescent="0.25">
      <c r="A26" s="28"/>
      <c r="B26" s="29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105" t="s">
        <v>76</v>
      </c>
      <c r="AA26" s="105"/>
      <c r="AB26" s="105"/>
      <c r="AC26" s="105"/>
      <c r="AD26" s="105"/>
      <c r="AE26" s="105"/>
      <c r="AF26" s="23"/>
      <c r="AG26" s="22"/>
      <c r="AH26" s="105" t="s">
        <v>76</v>
      </c>
      <c r="AI26" s="105"/>
      <c r="AJ26" s="105"/>
      <c r="AK26" s="105"/>
      <c r="AL26" s="105"/>
      <c r="AM26" s="105"/>
    </row>
    <row r="27" spans="1:42" ht="15" x14ac:dyDescent="0.2">
      <c r="Z27" s="105" t="s">
        <v>55</v>
      </c>
      <c r="AA27" s="105"/>
      <c r="AB27" s="105"/>
      <c r="AC27" s="105"/>
      <c r="AD27" s="105"/>
      <c r="AE27" s="105"/>
      <c r="AH27" s="105" t="s">
        <v>51</v>
      </c>
      <c r="AI27" s="105"/>
      <c r="AJ27" s="105"/>
      <c r="AK27" s="105"/>
      <c r="AL27" s="105"/>
      <c r="AM27" s="105"/>
    </row>
    <row r="28" spans="1:42" ht="15" x14ac:dyDescent="0.2">
      <c r="Z28" s="105" t="s">
        <v>52</v>
      </c>
      <c r="AA28" s="105"/>
      <c r="AB28" s="105"/>
      <c r="AC28" s="105"/>
      <c r="AD28" s="105"/>
      <c r="AE28" s="105"/>
      <c r="AH28" s="105" t="s">
        <v>52</v>
      </c>
      <c r="AI28" s="105"/>
      <c r="AJ28" s="105"/>
      <c r="AK28" s="105"/>
      <c r="AL28" s="105"/>
      <c r="AM28" s="105"/>
    </row>
    <row r="29" spans="1:42" ht="51" x14ac:dyDescent="0.2">
      <c r="A29" s="25" t="s">
        <v>26</v>
      </c>
      <c r="B29" s="25" t="s">
        <v>27</v>
      </c>
      <c r="C29" s="25" t="s">
        <v>28</v>
      </c>
      <c r="Z29" s="22"/>
      <c r="AA29" s="23"/>
      <c r="AB29" s="22"/>
      <c r="AC29" s="23"/>
      <c r="AD29" s="22"/>
      <c r="AH29" s="22"/>
      <c r="AI29" s="23"/>
      <c r="AJ29" s="22"/>
      <c r="AK29" s="23"/>
      <c r="AL29" s="22"/>
    </row>
    <row r="30" spans="1:42" ht="25.5" x14ac:dyDescent="0.25">
      <c r="A30" s="26" t="s">
        <v>29</v>
      </c>
      <c r="B30" s="26" t="s">
        <v>30</v>
      </c>
      <c r="C30" s="26" t="s">
        <v>31</v>
      </c>
      <c r="Z30" s="106" t="s">
        <v>60</v>
      </c>
      <c r="AA30" s="107"/>
      <c r="AB30" s="107"/>
      <c r="AC30" s="107"/>
      <c r="AD30" s="107"/>
      <c r="AE30" s="107"/>
      <c r="AH30" s="106" t="s">
        <v>53</v>
      </c>
      <c r="AI30" s="106"/>
      <c r="AJ30" s="106"/>
      <c r="AK30" s="106"/>
      <c r="AL30" s="106"/>
      <c r="AM30" s="106"/>
    </row>
    <row r="31" spans="1:42" ht="25.5" x14ac:dyDescent="0.2">
      <c r="A31" s="26" t="s">
        <v>32</v>
      </c>
      <c r="B31" s="26" t="s">
        <v>33</v>
      </c>
      <c r="C31" s="26" t="s">
        <v>34</v>
      </c>
      <c r="Z31" s="108" t="s">
        <v>61</v>
      </c>
      <c r="AA31" s="108"/>
      <c r="AB31" s="108"/>
      <c r="AC31" s="108"/>
      <c r="AD31" s="108"/>
      <c r="AE31" s="108"/>
      <c r="AH31" s="108" t="s">
        <v>54</v>
      </c>
      <c r="AI31" s="108"/>
      <c r="AJ31" s="108"/>
      <c r="AK31" s="108"/>
      <c r="AL31" s="108"/>
      <c r="AM31" s="108"/>
    </row>
    <row r="32" spans="1:42" ht="25.5" x14ac:dyDescent="0.2">
      <c r="A32" s="26" t="s">
        <v>35</v>
      </c>
      <c r="B32" s="26" t="s">
        <v>36</v>
      </c>
      <c r="C32" s="26" t="s">
        <v>37</v>
      </c>
    </row>
    <row r="33" spans="1:3" ht="25.5" x14ac:dyDescent="0.2">
      <c r="A33" s="26" t="s">
        <v>38</v>
      </c>
      <c r="B33" s="26" t="s">
        <v>39</v>
      </c>
      <c r="C33" s="26" t="s">
        <v>40</v>
      </c>
    </row>
    <row r="34" spans="1:3" ht="25.5" x14ac:dyDescent="0.2">
      <c r="A34" s="26" t="s">
        <v>41</v>
      </c>
      <c r="B34" s="27" t="s">
        <v>42</v>
      </c>
      <c r="C34" s="26" t="s">
        <v>43</v>
      </c>
    </row>
  </sheetData>
  <mergeCells count="82">
    <mergeCell ref="Z28:AE28"/>
    <mergeCell ref="AH28:AM28"/>
    <mergeCell ref="Z30:AE30"/>
    <mergeCell ref="AH30:AM30"/>
    <mergeCell ref="Z31:AE31"/>
    <mergeCell ref="AH31:AM31"/>
    <mergeCell ref="Z25:AE25"/>
    <mergeCell ref="AH25:AM25"/>
    <mergeCell ref="Z26:AE26"/>
    <mergeCell ref="AH26:AM26"/>
    <mergeCell ref="Z27:AE27"/>
    <mergeCell ref="AH27:AM27"/>
    <mergeCell ref="A19:AA19"/>
    <mergeCell ref="A21:AL21"/>
    <mergeCell ref="A22:AL22"/>
    <mergeCell ref="T11:U12"/>
    <mergeCell ref="V11:V12"/>
    <mergeCell ref="W11:X12"/>
    <mergeCell ref="Y11:Y12"/>
    <mergeCell ref="A10:A12"/>
    <mergeCell ref="B10:B12"/>
    <mergeCell ref="C10:C12"/>
    <mergeCell ref="D10:D12"/>
    <mergeCell ref="Q11:R12"/>
    <mergeCell ref="S11:S12"/>
    <mergeCell ref="Z12:AA12"/>
    <mergeCell ref="AB12:AC12"/>
    <mergeCell ref="AE12:AF12"/>
    <mergeCell ref="A23:AL23"/>
    <mergeCell ref="A20:AL20"/>
    <mergeCell ref="E11:F12"/>
    <mergeCell ref="G11:G12"/>
    <mergeCell ref="H11:I12"/>
    <mergeCell ref="J11:J12"/>
    <mergeCell ref="K11:L12"/>
    <mergeCell ref="M11:M12"/>
    <mergeCell ref="N11:O12"/>
    <mergeCell ref="P11:P12"/>
    <mergeCell ref="AG12:AH12"/>
    <mergeCell ref="AJ12:AK12"/>
    <mergeCell ref="Z11:AA11"/>
    <mergeCell ref="AG11:AH11"/>
    <mergeCell ref="A18:AA18"/>
    <mergeCell ref="AJ11:AK11"/>
    <mergeCell ref="AB11:AC11"/>
    <mergeCell ref="E10:G10"/>
    <mergeCell ref="H10:J10"/>
    <mergeCell ref="AG10:AI10"/>
    <mergeCell ref="AJ10:AL10"/>
    <mergeCell ref="K10:M10"/>
    <mergeCell ref="N10:P10"/>
    <mergeCell ref="Q10:S10"/>
    <mergeCell ref="T10:V10"/>
    <mergeCell ref="W10:Y10"/>
    <mergeCell ref="Z10:AF10"/>
    <mergeCell ref="AE11:AF11"/>
    <mergeCell ref="AM7:AM8"/>
    <mergeCell ref="K9:M9"/>
    <mergeCell ref="N9:P9"/>
    <mergeCell ref="Q9:S9"/>
    <mergeCell ref="T9:V9"/>
    <mergeCell ref="W9:Y9"/>
    <mergeCell ref="AG9:AI9"/>
    <mergeCell ref="AJ9:AL9"/>
    <mergeCell ref="K7:M8"/>
    <mergeCell ref="N7:Y8"/>
    <mergeCell ref="AG7:AI8"/>
    <mergeCell ref="AJ7:AL8"/>
    <mergeCell ref="Z7:AF8"/>
    <mergeCell ref="H7:J9"/>
    <mergeCell ref="A6:AL6"/>
    <mergeCell ref="Z9:AF9"/>
    <mergeCell ref="A1:AL1"/>
    <mergeCell ref="A2:AL2"/>
    <mergeCell ref="A3:AL3"/>
    <mergeCell ref="A4:AL4"/>
    <mergeCell ref="A5:AL5"/>
    <mergeCell ref="A7:A9"/>
    <mergeCell ref="B7:B9"/>
    <mergeCell ref="C7:C9"/>
    <mergeCell ref="D7:D9"/>
    <mergeCell ref="E7:G9"/>
  </mergeCells>
  <printOptions horizontalCentered="1"/>
  <pageMargins left="0.23622047244094491" right="0.23622047244094491" top="3.937007874015748E-2" bottom="3.937007874015748E-2" header="0" footer="0"/>
  <pageSetup paperSize="14" scale="33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Bag PBJ SETDA</vt:lpstr>
      <vt:lpstr>'Bag PBJ SETDA'!Print_Area</vt:lpstr>
      <vt:lpstr>'Bag PBJ SETDA'!Print_Titles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W10 PRO</cp:lastModifiedBy>
  <dcterms:created xsi:type="dcterms:W3CDTF">2020-03-18T05:59:44Z</dcterms:created>
  <dcterms:modified xsi:type="dcterms:W3CDTF">2021-12-28T01:46:23Z</dcterms:modified>
</cp:coreProperties>
</file>