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Bag Ekobang TU" sheetId="1" r:id="rId1"/>
  </sheets>
  <definedNames>
    <definedName name="_xlnm.Print_Area" localSheetId="0">'Bag Ekobang TU'!$A$1:$AM$50</definedName>
    <definedName name="_xlnm.Print_Titles" localSheetId="0">'Bag Ekobang TU'!$7:$12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0" i="1" l="1"/>
  <c r="AB30" i="1"/>
  <c r="Y17" i="1"/>
  <c r="Y23" i="1"/>
  <c r="W14" i="1"/>
  <c r="Y27" i="1"/>
  <c r="Y13" i="1"/>
  <c r="T14" i="1" l="1"/>
  <c r="Q14" i="1"/>
  <c r="E26" i="1"/>
  <c r="Z26" i="1"/>
  <c r="AB26" i="1" s="1"/>
  <c r="AD26" i="1"/>
  <c r="AE26" i="1" s="1"/>
  <c r="AG26" i="1" l="1"/>
  <c r="AJ26" i="1" s="1"/>
  <c r="AI26" i="1"/>
  <c r="AL26" i="1" s="1"/>
  <c r="M23" i="1" l="1"/>
  <c r="V27" i="1"/>
  <c r="V23" i="1"/>
  <c r="V17" i="1"/>
  <c r="V13" i="1"/>
  <c r="J27" i="1" l="1"/>
  <c r="S27" i="1" l="1"/>
  <c r="S23" i="1"/>
  <c r="S17" i="1"/>
  <c r="S13" i="1"/>
  <c r="N14" i="1" l="1"/>
  <c r="P23" i="1"/>
  <c r="P17" i="1"/>
  <c r="P27" i="1"/>
  <c r="P13" i="1"/>
  <c r="J17" i="1"/>
  <c r="J23" i="1"/>
  <c r="E25" i="1"/>
  <c r="E24" i="1"/>
  <c r="E22" i="1"/>
  <c r="E21" i="1"/>
  <c r="E19" i="1"/>
  <c r="E18" i="1"/>
  <c r="E16" i="1"/>
  <c r="E15" i="1"/>
  <c r="J13" i="1"/>
  <c r="G27" i="1"/>
  <c r="G23" i="1"/>
  <c r="G17" i="1"/>
  <c r="G13" i="1"/>
  <c r="M13" i="1" l="1"/>
  <c r="M27" i="1" l="1"/>
  <c r="AD25" i="1"/>
  <c r="Z25" i="1"/>
  <c r="M17" i="1"/>
  <c r="AG25" i="1" l="1"/>
  <c r="AJ25" i="1" s="1"/>
  <c r="AB25" i="1"/>
  <c r="AI25" i="1"/>
  <c r="AL25" i="1" s="1"/>
  <c r="AE25" i="1"/>
  <c r="Z14" i="1" l="1"/>
  <c r="AG14" i="1" l="1"/>
  <c r="AJ14" i="1" s="1"/>
  <c r="AB14" i="1"/>
  <c r="AD29" i="1"/>
  <c r="Z29" i="1"/>
  <c r="AG29" i="1" l="1"/>
  <c r="AJ29" i="1" s="1"/>
  <c r="AB29" i="1"/>
  <c r="AI29" i="1"/>
  <c r="AL29" i="1" s="1"/>
  <c r="AE29" i="1"/>
  <c r="AD28" i="1"/>
  <c r="Z28" i="1"/>
  <c r="AD27" i="1"/>
  <c r="Z27" i="1"/>
  <c r="AD24" i="1"/>
  <c r="Z24" i="1"/>
  <c r="AD23" i="1"/>
  <c r="Z23" i="1"/>
  <c r="AD22" i="1"/>
  <c r="Z22" i="1"/>
  <c r="AD21" i="1"/>
  <c r="Z21" i="1"/>
  <c r="AP20" i="1"/>
  <c r="AP19" i="1"/>
  <c r="AD19" i="1"/>
  <c r="Z19" i="1"/>
  <c r="AP18" i="1"/>
  <c r="AD18" i="1"/>
  <c r="Z18" i="1"/>
  <c r="AD17" i="1"/>
  <c r="Z17" i="1"/>
  <c r="AD15" i="1"/>
  <c r="Z15" i="1"/>
  <c r="AD16" i="1"/>
  <c r="Z16" i="1"/>
  <c r="AP13" i="1"/>
  <c r="AD13" i="1"/>
  <c r="Z13" i="1"/>
  <c r="AG13" i="1" s="1"/>
  <c r="AI15" i="1" l="1"/>
  <c r="AL15" i="1" s="1"/>
  <c r="AE15" i="1"/>
  <c r="AG27" i="1"/>
  <c r="AJ27" i="1" s="1"/>
  <c r="AB27" i="1"/>
  <c r="AG16" i="1"/>
  <c r="AJ16" i="1" s="1"/>
  <c r="AB16" i="1"/>
  <c r="AG17" i="1"/>
  <c r="AJ17" i="1" s="1"/>
  <c r="AB17" i="1"/>
  <c r="AG20" i="1"/>
  <c r="AJ20" i="1" s="1"/>
  <c r="AI21" i="1"/>
  <c r="AL21" i="1" s="1"/>
  <c r="AE21" i="1"/>
  <c r="AI23" i="1"/>
  <c r="AL23" i="1" s="1"/>
  <c r="AE23" i="1"/>
  <c r="AI27" i="1"/>
  <c r="AL27" i="1" s="1"/>
  <c r="AE27" i="1"/>
  <c r="AI18" i="1"/>
  <c r="AL18" i="1" s="1"/>
  <c r="AE18" i="1"/>
  <c r="AG23" i="1"/>
  <c r="AJ23" i="1" s="1"/>
  <c r="AB23" i="1"/>
  <c r="AI16" i="1"/>
  <c r="AL16" i="1" s="1"/>
  <c r="AE16" i="1"/>
  <c r="AG19" i="1"/>
  <c r="AJ19" i="1" s="1"/>
  <c r="AB19" i="1"/>
  <c r="AG22" i="1"/>
  <c r="AJ22" i="1" s="1"/>
  <c r="AB22" i="1"/>
  <c r="AG24" i="1"/>
  <c r="AJ24" i="1" s="1"/>
  <c r="AB24" i="1"/>
  <c r="AG28" i="1"/>
  <c r="AJ28" i="1" s="1"/>
  <c r="AB28" i="1"/>
  <c r="AG21" i="1"/>
  <c r="AJ21" i="1" s="1"/>
  <c r="AB21" i="1"/>
  <c r="AI17" i="1"/>
  <c r="AL17" i="1" s="1"/>
  <c r="AE17" i="1"/>
  <c r="AI20" i="1"/>
  <c r="AL20" i="1" s="1"/>
  <c r="AI13" i="1"/>
  <c r="AL13" i="1" s="1"/>
  <c r="AE13" i="1"/>
  <c r="AG15" i="1"/>
  <c r="AJ15" i="1" s="1"/>
  <c r="AB15" i="1"/>
  <c r="AG18" i="1"/>
  <c r="AJ18" i="1" s="1"/>
  <c r="AB18" i="1"/>
  <c r="AI19" i="1"/>
  <c r="AL19" i="1" s="1"/>
  <c r="AE19" i="1"/>
  <c r="AI22" i="1"/>
  <c r="AL22" i="1" s="1"/>
  <c r="AE22" i="1"/>
  <c r="AI24" i="1"/>
  <c r="AL24" i="1" s="1"/>
  <c r="AE24" i="1"/>
  <c r="AI28" i="1"/>
  <c r="AL28" i="1" s="1"/>
  <c r="AE28" i="1"/>
  <c r="AE31" i="1" l="1"/>
  <c r="AJ13" i="1"/>
  <c r="AB13" i="1"/>
  <c r="AB31" i="1" s="1"/>
</calcChain>
</file>

<file path=xl/sharedStrings.xml><?xml version="1.0" encoding="utf-8"?>
<sst xmlns="http://schemas.openxmlformats.org/spreadsheetml/2006/main" count="320" uniqueCount="101">
  <si>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</si>
  <si>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</si>
  <si>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</si>
  <si>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</si>
  <si>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</si>
  <si>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</si>
  <si>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</si>
  <si>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</si>
  <si>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</si>
  <si>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</si>
  <si>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</si>
  <si>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</si>
  <si>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</si>
  <si>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</si>
  <si>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</si>
  <si>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</si>
  <si>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</si>
  <si>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</si>
  <si>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</si>
  <si>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</si>
  <si>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</si>
  <si>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</si>
  <si>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</si>
  <si>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</si>
  <si>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</si>
  <si>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</si>
  <si>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</si>
  <si>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</si>
  <si>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</si>
  <si>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</si>
  <si>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</si>
  <si>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</si>
  <si>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</si>
  <si>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</si>
  <si>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</si>
  <si>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Rapat Rapat Koordinasi, Konsultasi dan Lapangan			 			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</si>
  <si>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</si>
  <si>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</si>
  <si>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</si>
  <si>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</si>
  <si>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</si>
  <si>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</si>
  <si>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</si>
  <si>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</si>
  <si>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</si>
  <si>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</si>
  <si>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</si>
  <si>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</si>
  <si>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</si>
  <si>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</si>
  <si>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</si>
  <si>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</si>
  <si>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</si>
  <si>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</si>
  <si>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</si>
  <si>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</si>
  <si>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</si>
  <si>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Bln</t>
  </si>
  <si>
    <t>%</t>
  </si>
  <si>
    <t xml:space="preserve"> Tingkat pemenuhan aspek kualitas dokumen AKIP</t>
  </si>
  <si>
    <t>Tingkat pemenuhan aspek kualitas dokumen keuangan daerah</t>
  </si>
  <si>
    <t>Dok</t>
  </si>
  <si>
    <t>Pengadaan pakaian dinas beserta perlengkapannya</t>
  </si>
  <si>
    <t>BAGIAN PEREKONOMIAN PEMBANGUNAN DAN TATA USAHA SEKRETARIAT DAERAH</t>
  </si>
  <si>
    <t>Kegiatan Penyediaan Jasa Tenaga Pendukung Administrasi/Teknis Perkantoran</t>
  </si>
  <si>
    <t>bulan layanan kegiatan administrasi</t>
  </si>
  <si>
    <t>Pelayanan Administrasi Sesuai Standar</t>
  </si>
  <si>
    <t>Pelayanan Administrasi sesuai standar</t>
  </si>
  <si>
    <t>Program Peningkatan Pelayanan Kinerja Perangkat Daerah</t>
  </si>
  <si>
    <t>Pelaksanaan Program Kerja KORPRI</t>
  </si>
  <si>
    <t>Peningkatan Pelayanan Kinerja Aparatur</t>
  </si>
  <si>
    <t>Pelayanan Perangkat Daerah Sesuai Standar</t>
  </si>
  <si>
    <t>Penyusunan Dokumen Pengelolaan CSR</t>
  </si>
  <si>
    <t xml:space="preserve"> Persentase policy brief bidang Pembangunan yang dimanfaatkan Bupati</t>
  </si>
  <si>
    <t>Jumlah Dokumen policy brief bidang Perekonomian daerah</t>
  </si>
  <si>
    <t>Jumlah Dokumen policy brief bidang pembangunan daerah</t>
  </si>
  <si>
    <t>Bagian Perekonomian Pembangunan dan Tata Usaha Sekretariat Daerah</t>
  </si>
  <si>
    <t>Program Perumusan Kebijakan Ekonomi Pembangunan</t>
  </si>
  <si>
    <t>Dokumen AKIP yang Memenuhi Aspek Kualitas</t>
  </si>
  <si>
    <t>Laporan Keuangan yang Memenuhi Aspek Kualitas</t>
  </si>
  <si>
    <t>Tingkat Kepuasan Pelayanan</t>
  </si>
  <si>
    <t>Keg</t>
  </si>
  <si>
    <t>Penyusunan Dokumen Pengendalian Laju Inflasi Daerah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</si>
  <si>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</si>
  <si>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</si>
  <si>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</si>
  <si>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</si>
  <si>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</si>
  <si>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</si>
  <si>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</si>
  <si>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</si>
  <si>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</si>
  <si>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Bagian Ekobang &amp; TU Sekretariat Daerah</t>
  </si>
  <si>
    <t>Faktor pendorong keberhasilan pencapaian: Koordinasi internal lingkup sekretariat daerah berjalan dengan baik</t>
  </si>
  <si>
    <t>Faktor penghambat pencapaian kinerja: Situasi pandemi covid-19 terhadap pengurangan anggaran.</t>
  </si>
  <si>
    <t>Tindak lanjut yang diperlukan dalam triwulan berikutnya*): Selalu berkoordinasi dan komunikasi untuk pencapaian kinerja yang lebih baik</t>
  </si>
  <si>
    <t>Tindak lanjut yang diperlukan dalam Renja Perangkat Daerah Kabupaten berikutnya*): Penyusunan renja lebih dipertajam untuk meningkatkan hasil capaian kinerja yang lebih baik.</t>
  </si>
  <si>
    <t>EKO HARJIDI PUTRA, SSTP</t>
  </si>
  <si>
    <t>NIP. 19801128 199912 1 002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</si>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</sst>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1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4" fillId="3" borderId="15" xfId="0" applyFont="1" applyFill="1" applyBorder="1"/>
    <xf numFmtId="0" fontId="6" fillId="0" borderId="15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8" fillId="6" borderId="2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46"/>
  <sheetViews>
    <sheetView tabSelected="1" showRuler="0" view="pageBreakPreview" topLeftCell="E34" zoomScale="70" zoomScaleNormal="40" zoomScaleSheetLayoutView="70" zoomScalePageLayoutView="55" workbookViewId="0">
      <selection activeCell="AH39" sqref="AH39:AM39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6.8554687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7" style="2" customWidth="1"/>
    <col min="36" max="36" width="8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"/>
    </row>
    <row r="2" spans="1:45" ht="23.25" x14ac:dyDescent="0.35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3"/>
    </row>
    <row r="3" spans="1:45" ht="23.25" x14ac:dyDescent="0.35">
      <c r="A3" s="110" t="s">
        <v>63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3"/>
    </row>
    <row r="4" spans="1:45" ht="23.25" x14ac:dyDescent="0.35">
      <c r="A4" s="111" t="s">
        <v>99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"/>
    </row>
    <row r="5" spans="1:45" ht="18" x14ac:dyDescent="0.2">
      <c r="A5" s="112" t="s">
        <v>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</row>
    <row r="6" spans="1:45" ht="18" x14ac:dyDescent="0.25">
      <c r="A6" s="109" t="s">
        <v>63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</row>
    <row r="7" spans="1:45" ht="81" customHeight="1" x14ac:dyDescent="0.2">
      <c r="A7" s="113" t="s">
        <v>3</v>
      </c>
      <c r="B7" s="113" t="s">
        <v>4</v>
      </c>
      <c r="C7" s="114" t="s">
        <v>5</v>
      </c>
      <c r="D7" s="114" t="s">
        <v>6</v>
      </c>
      <c r="E7" s="100" t="s">
        <v>7</v>
      </c>
      <c r="F7" s="101"/>
      <c r="G7" s="104"/>
      <c r="H7" s="100" t="s">
        <v>8</v>
      </c>
      <c r="I7" s="101"/>
      <c r="J7" s="104"/>
      <c r="K7" s="100" t="s">
        <v>9</v>
      </c>
      <c r="L7" s="101"/>
      <c r="M7" s="101"/>
      <c r="N7" s="100" t="s">
        <v>10</v>
      </c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4"/>
      <c r="Z7" s="100" t="s">
        <v>83</v>
      </c>
      <c r="AA7" s="101"/>
      <c r="AB7" s="101"/>
      <c r="AC7" s="101"/>
      <c r="AD7" s="101"/>
      <c r="AE7" s="101"/>
      <c r="AF7" s="104"/>
      <c r="AG7" s="100" t="s">
        <v>11</v>
      </c>
      <c r="AH7" s="101"/>
      <c r="AI7" s="104"/>
      <c r="AJ7" s="100" t="s">
        <v>12</v>
      </c>
      <c r="AK7" s="101"/>
      <c r="AL7" s="101"/>
      <c r="AM7" s="92" t="s">
        <v>13</v>
      </c>
      <c r="AO7" s="4"/>
      <c r="AP7" s="4"/>
      <c r="AQ7" s="4"/>
      <c r="AR7" s="4"/>
      <c r="AS7" s="4"/>
    </row>
    <row r="8" spans="1:45" ht="18" customHeight="1" x14ac:dyDescent="0.2">
      <c r="A8" s="113"/>
      <c r="B8" s="113"/>
      <c r="C8" s="114"/>
      <c r="D8" s="114"/>
      <c r="E8" s="106"/>
      <c r="F8" s="107"/>
      <c r="G8" s="108"/>
      <c r="H8" s="106"/>
      <c r="I8" s="107"/>
      <c r="J8" s="108"/>
      <c r="K8" s="102"/>
      <c r="L8" s="103"/>
      <c r="M8" s="103"/>
      <c r="N8" s="102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5"/>
      <c r="Z8" s="102"/>
      <c r="AA8" s="103"/>
      <c r="AB8" s="103"/>
      <c r="AC8" s="103"/>
      <c r="AD8" s="103"/>
      <c r="AE8" s="103"/>
      <c r="AF8" s="105"/>
      <c r="AG8" s="102"/>
      <c r="AH8" s="103"/>
      <c r="AI8" s="105"/>
      <c r="AJ8" s="102"/>
      <c r="AK8" s="103"/>
      <c r="AL8" s="103"/>
      <c r="AM8" s="93"/>
    </row>
    <row r="9" spans="1:45" ht="15.75" customHeight="1" x14ac:dyDescent="0.2">
      <c r="A9" s="113"/>
      <c r="B9" s="113"/>
      <c r="C9" s="114"/>
      <c r="D9" s="114"/>
      <c r="E9" s="102"/>
      <c r="F9" s="103"/>
      <c r="G9" s="105"/>
      <c r="H9" s="102"/>
      <c r="I9" s="103"/>
      <c r="J9" s="105"/>
      <c r="K9" s="94">
        <v>2020</v>
      </c>
      <c r="L9" s="95"/>
      <c r="M9" s="96"/>
      <c r="N9" s="97" t="s">
        <v>14</v>
      </c>
      <c r="O9" s="98"/>
      <c r="P9" s="99"/>
      <c r="Q9" s="97" t="s">
        <v>15</v>
      </c>
      <c r="R9" s="98"/>
      <c r="S9" s="99"/>
      <c r="T9" s="97" t="s">
        <v>16</v>
      </c>
      <c r="U9" s="98"/>
      <c r="V9" s="99"/>
      <c r="W9" s="97" t="s">
        <v>17</v>
      </c>
      <c r="X9" s="98"/>
      <c r="Y9" s="99"/>
      <c r="Z9" s="97">
        <v>2020</v>
      </c>
      <c r="AA9" s="98"/>
      <c r="AB9" s="98"/>
      <c r="AC9" s="98"/>
      <c r="AD9" s="98"/>
      <c r="AE9" s="98"/>
      <c r="AF9" s="99"/>
      <c r="AG9" s="97">
        <v>2020</v>
      </c>
      <c r="AH9" s="98"/>
      <c r="AI9" s="99"/>
      <c r="AJ9" s="97">
        <v>2020</v>
      </c>
      <c r="AK9" s="98"/>
      <c r="AL9" s="99"/>
      <c r="AM9" s="5"/>
    </row>
    <row r="10" spans="1:45" s="7" customFormat="1" ht="15.75" x14ac:dyDescent="0.25">
      <c r="A10" s="79">
        <v>1</v>
      </c>
      <c r="B10" s="79">
        <v>2</v>
      </c>
      <c r="C10" s="79">
        <v>3</v>
      </c>
      <c r="D10" s="79">
        <v>4</v>
      </c>
      <c r="E10" s="83">
        <v>5</v>
      </c>
      <c r="F10" s="85"/>
      <c r="G10" s="84"/>
      <c r="H10" s="83">
        <v>6</v>
      </c>
      <c r="I10" s="85"/>
      <c r="J10" s="84"/>
      <c r="K10" s="89">
        <v>7</v>
      </c>
      <c r="L10" s="90"/>
      <c r="M10" s="91"/>
      <c r="N10" s="89">
        <v>8</v>
      </c>
      <c r="O10" s="90"/>
      <c r="P10" s="91"/>
      <c r="Q10" s="89">
        <v>9</v>
      </c>
      <c r="R10" s="90"/>
      <c r="S10" s="91"/>
      <c r="T10" s="89">
        <v>10</v>
      </c>
      <c r="U10" s="90"/>
      <c r="V10" s="91"/>
      <c r="W10" s="89">
        <v>11</v>
      </c>
      <c r="X10" s="90"/>
      <c r="Y10" s="91"/>
      <c r="Z10" s="86">
        <v>12</v>
      </c>
      <c r="AA10" s="87"/>
      <c r="AB10" s="87"/>
      <c r="AC10" s="87"/>
      <c r="AD10" s="87"/>
      <c r="AE10" s="87"/>
      <c r="AF10" s="88"/>
      <c r="AG10" s="86">
        <v>13</v>
      </c>
      <c r="AH10" s="87"/>
      <c r="AI10" s="88"/>
      <c r="AJ10" s="86">
        <v>14</v>
      </c>
      <c r="AK10" s="87"/>
      <c r="AL10" s="88"/>
      <c r="AM10" s="6">
        <v>15</v>
      </c>
    </row>
    <row r="11" spans="1:45" s="7" customFormat="1" ht="87" customHeight="1" x14ac:dyDescent="0.2">
      <c r="A11" s="81"/>
      <c r="B11" s="81"/>
      <c r="C11" s="81"/>
      <c r="D11" s="81"/>
      <c r="E11" s="75" t="s">
        <v>18</v>
      </c>
      <c r="F11" s="76"/>
      <c r="G11" s="80" t="s">
        <v>19</v>
      </c>
      <c r="H11" s="75" t="s">
        <v>18</v>
      </c>
      <c r="I11" s="76"/>
      <c r="J11" s="80" t="s">
        <v>19</v>
      </c>
      <c r="K11" s="75" t="s">
        <v>18</v>
      </c>
      <c r="L11" s="76"/>
      <c r="M11" s="79" t="s">
        <v>19</v>
      </c>
      <c r="N11" s="75" t="s">
        <v>18</v>
      </c>
      <c r="O11" s="76"/>
      <c r="P11" s="79" t="s">
        <v>19</v>
      </c>
      <c r="Q11" s="75" t="s">
        <v>18</v>
      </c>
      <c r="R11" s="76"/>
      <c r="S11" s="79" t="s">
        <v>19</v>
      </c>
      <c r="T11" s="75" t="s">
        <v>18</v>
      </c>
      <c r="U11" s="76"/>
      <c r="V11" s="79" t="s">
        <v>19</v>
      </c>
      <c r="W11" s="75" t="s">
        <v>18</v>
      </c>
      <c r="X11" s="76"/>
      <c r="Y11" s="79" t="s">
        <v>19</v>
      </c>
      <c r="Z11" s="83" t="s">
        <v>20</v>
      </c>
      <c r="AA11" s="84"/>
      <c r="AB11" s="83" t="s">
        <v>84</v>
      </c>
      <c r="AC11" s="84"/>
      <c r="AD11" s="8" t="s">
        <v>21</v>
      </c>
      <c r="AE11" s="83" t="s">
        <v>85</v>
      </c>
      <c r="AF11" s="84"/>
      <c r="AG11" s="83" t="s">
        <v>22</v>
      </c>
      <c r="AH11" s="84"/>
      <c r="AI11" s="8" t="s">
        <v>23</v>
      </c>
      <c r="AJ11" s="83" t="s">
        <v>24</v>
      </c>
      <c r="AK11" s="84"/>
      <c r="AL11" s="8" t="s">
        <v>25</v>
      </c>
      <c r="AM11" s="9"/>
    </row>
    <row r="12" spans="1:45" s="7" customFormat="1" ht="15.75" x14ac:dyDescent="0.2">
      <c r="A12" s="80"/>
      <c r="B12" s="80"/>
      <c r="C12" s="80"/>
      <c r="D12" s="80"/>
      <c r="E12" s="77"/>
      <c r="F12" s="78"/>
      <c r="G12" s="82"/>
      <c r="H12" s="77"/>
      <c r="I12" s="78"/>
      <c r="J12" s="82"/>
      <c r="K12" s="77"/>
      <c r="L12" s="78"/>
      <c r="M12" s="80"/>
      <c r="N12" s="77"/>
      <c r="O12" s="78"/>
      <c r="P12" s="80"/>
      <c r="Q12" s="77"/>
      <c r="R12" s="78"/>
      <c r="S12" s="80"/>
      <c r="T12" s="77"/>
      <c r="U12" s="78"/>
      <c r="V12" s="80"/>
      <c r="W12" s="77"/>
      <c r="X12" s="78"/>
      <c r="Y12" s="80"/>
      <c r="Z12" s="77" t="s">
        <v>18</v>
      </c>
      <c r="AA12" s="78"/>
      <c r="AB12" s="77" t="s">
        <v>18</v>
      </c>
      <c r="AC12" s="78"/>
      <c r="AD12" s="10" t="s">
        <v>19</v>
      </c>
      <c r="AE12" s="77" t="s">
        <v>19</v>
      </c>
      <c r="AF12" s="78"/>
      <c r="AG12" s="77" t="s">
        <v>18</v>
      </c>
      <c r="AH12" s="78"/>
      <c r="AI12" s="10" t="s">
        <v>19</v>
      </c>
      <c r="AJ12" s="77" t="s">
        <v>18</v>
      </c>
      <c r="AK12" s="78"/>
      <c r="AL12" s="10" t="s">
        <v>19</v>
      </c>
      <c r="AM12" s="63"/>
    </row>
    <row r="13" spans="1:45" ht="139.5" customHeight="1" x14ac:dyDescent="0.2">
      <c r="A13" s="43">
        <v>1</v>
      </c>
      <c r="B13" s="13" t="s">
        <v>26</v>
      </c>
      <c r="C13" s="44" t="s">
        <v>27</v>
      </c>
      <c r="D13" s="15" t="s">
        <v>59</v>
      </c>
      <c r="E13" s="41">
        <v>89.06</v>
      </c>
      <c r="F13" s="42" t="s">
        <v>56</v>
      </c>
      <c r="G13" s="51">
        <f>SUM(G15:G16)</f>
        <v>50000000</v>
      </c>
      <c r="H13" s="41">
        <v>77.22</v>
      </c>
      <c r="I13" s="42" t="s">
        <v>56</v>
      </c>
      <c r="J13" s="51">
        <f>SUM(J15:J16)</f>
        <v>1102500</v>
      </c>
      <c r="K13" s="41">
        <v>82.55</v>
      </c>
      <c r="L13" s="42" t="s">
        <v>56</v>
      </c>
      <c r="M13" s="51">
        <f>SUM(M15:M16)</f>
        <v>9993000</v>
      </c>
      <c r="N13" s="41">
        <v>2.96</v>
      </c>
      <c r="O13" s="42" t="s">
        <v>56</v>
      </c>
      <c r="P13" s="51">
        <f>SUM(P15:P16)</f>
        <v>0</v>
      </c>
      <c r="Q13" s="65">
        <v>0</v>
      </c>
      <c r="R13" s="42" t="s">
        <v>56</v>
      </c>
      <c r="S13" s="51">
        <f>SUM(S15:S16)</f>
        <v>1915000</v>
      </c>
      <c r="T13" s="65">
        <v>0</v>
      </c>
      <c r="U13" s="42" t="s">
        <v>56</v>
      </c>
      <c r="V13" s="51">
        <f>SUM(V15:V16)</f>
        <v>1806000</v>
      </c>
      <c r="W13" s="65">
        <v>0</v>
      </c>
      <c r="X13" s="42" t="s">
        <v>56</v>
      </c>
      <c r="Y13" s="51">
        <f>SUM(Y15:Y16)</f>
        <v>2547000</v>
      </c>
      <c r="Z13" s="48">
        <f>N13+Q13+T13+W13</f>
        <v>2.96</v>
      </c>
      <c r="AA13" s="42" t="s">
        <v>56</v>
      </c>
      <c r="AB13" s="48">
        <f>AG13/K13*100</f>
        <v>97.129012719563889</v>
      </c>
      <c r="AC13" s="49" t="s">
        <v>58</v>
      </c>
      <c r="AD13" s="52">
        <f>P13+S13+V13+Y13</f>
        <v>6268000</v>
      </c>
      <c r="AE13" s="53">
        <f>AD13/M13*100</f>
        <v>62.723906734714298</v>
      </c>
      <c r="AF13" s="43" t="s">
        <v>58</v>
      </c>
      <c r="AG13" s="48">
        <f>H13+Z13</f>
        <v>80.179999999999993</v>
      </c>
      <c r="AH13" s="42" t="s">
        <v>56</v>
      </c>
      <c r="AI13" s="52">
        <f>J13+AD13</f>
        <v>7370500</v>
      </c>
      <c r="AJ13" s="48">
        <f>AG13/E13*100</f>
        <v>90.029193801931271</v>
      </c>
      <c r="AK13" s="49" t="s">
        <v>58</v>
      </c>
      <c r="AL13" s="53">
        <f>AI13/G13*100</f>
        <v>14.741000000000001</v>
      </c>
      <c r="AM13" s="19" t="s">
        <v>76</v>
      </c>
      <c r="AP13" s="20">
        <f t="shared" ref="AP13:AP20" si="0">P13+S13+V13+Y13</f>
        <v>6268000</v>
      </c>
    </row>
    <row r="14" spans="1:45" ht="118.5" customHeight="1" x14ac:dyDescent="0.2">
      <c r="A14" s="12"/>
      <c r="B14" s="13"/>
      <c r="C14" s="14"/>
      <c r="D14" s="15" t="s">
        <v>60</v>
      </c>
      <c r="E14" s="41">
        <v>100</v>
      </c>
      <c r="F14" s="42" t="s">
        <v>58</v>
      </c>
      <c r="G14" s="37"/>
      <c r="H14" s="41">
        <v>100</v>
      </c>
      <c r="I14" s="42" t="s">
        <v>58</v>
      </c>
      <c r="J14" s="37"/>
      <c r="K14" s="41">
        <v>100</v>
      </c>
      <c r="L14" s="42" t="s">
        <v>58</v>
      </c>
      <c r="M14" s="37"/>
      <c r="N14" s="41">
        <f>N16/K16*100</f>
        <v>33.333333333333329</v>
      </c>
      <c r="O14" s="42" t="s">
        <v>58</v>
      </c>
      <c r="P14" s="37"/>
      <c r="Q14" s="65">
        <f>Q16/K16*100</f>
        <v>25</v>
      </c>
      <c r="R14" s="42" t="s">
        <v>58</v>
      </c>
      <c r="S14" s="37"/>
      <c r="T14" s="41">
        <f>T16/K16*100</f>
        <v>33.333333333333329</v>
      </c>
      <c r="U14" s="42" t="s">
        <v>58</v>
      </c>
      <c r="V14" s="37"/>
      <c r="W14" s="65">
        <f>W16/K16*100</f>
        <v>8.3333333333333321</v>
      </c>
      <c r="X14" s="42" t="s">
        <v>58</v>
      </c>
      <c r="Y14" s="37"/>
      <c r="Z14" s="48">
        <f>N14+Q14+T14+W14</f>
        <v>99.999999999999986</v>
      </c>
      <c r="AA14" s="42" t="s">
        <v>58</v>
      </c>
      <c r="AB14" s="48">
        <f>Z14/K14*100</f>
        <v>99.999999999999986</v>
      </c>
      <c r="AC14" s="49" t="s">
        <v>58</v>
      </c>
      <c r="AD14" s="50"/>
      <c r="AE14" s="54"/>
      <c r="AF14" s="64"/>
      <c r="AG14" s="48">
        <f>H14+Z14</f>
        <v>200</v>
      </c>
      <c r="AH14" s="42" t="s">
        <v>58</v>
      </c>
      <c r="AI14" s="50"/>
      <c r="AJ14" s="48">
        <f>AG14/E14*100</f>
        <v>200</v>
      </c>
      <c r="AK14" s="49" t="s">
        <v>58</v>
      </c>
      <c r="AL14" s="54"/>
      <c r="AM14" s="19"/>
      <c r="AP14" s="20"/>
    </row>
    <row r="15" spans="1:45" ht="75" x14ac:dyDescent="0.2">
      <c r="A15" s="12"/>
      <c r="B15" s="13"/>
      <c r="C15" s="21" t="s">
        <v>29</v>
      </c>
      <c r="D15" s="24" t="s">
        <v>78</v>
      </c>
      <c r="E15" s="16">
        <f>15*5</f>
        <v>75</v>
      </c>
      <c r="F15" s="17" t="s">
        <v>61</v>
      </c>
      <c r="G15" s="18">
        <v>25000000</v>
      </c>
      <c r="H15" s="16">
        <v>15</v>
      </c>
      <c r="I15" s="17" t="s">
        <v>61</v>
      </c>
      <c r="J15" s="18">
        <v>375000</v>
      </c>
      <c r="K15" s="16">
        <v>15</v>
      </c>
      <c r="L15" s="17" t="s">
        <v>61</v>
      </c>
      <c r="M15" s="18">
        <v>4998000</v>
      </c>
      <c r="N15" s="16">
        <v>6</v>
      </c>
      <c r="O15" s="17" t="s">
        <v>61</v>
      </c>
      <c r="P15" s="18">
        <v>0</v>
      </c>
      <c r="Q15" s="16">
        <v>3</v>
      </c>
      <c r="R15" s="17" t="s">
        <v>61</v>
      </c>
      <c r="S15" s="18">
        <v>860000</v>
      </c>
      <c r="T15" s="16">
        <v>3</v>
      </c>
      <c r="U15" s="17" t="s">
        <v>61</v>
      </c>
      <c r="V15" s="18">
        <v>1125000</v>
      </c>
      <c r="W15" s="16">
        <v>3</v>
      </c>
      <c r="X15" s="17" t="s">
        <v>61</v>
      </c>
      <c r="Y15" s="18">
        <v>1278000</v>
      </c>
      <c r="Z15" s="47">
        <f>N15+Q15+T15+W15</f>
        <v>15</v>
      </c>
      <c r="AA15" s="17" t="s">
        <v>61</v>
      </c>
      <c r="AB15" s="46">
        <f>Z15/K15*100</f>
        <v>100</v>
      </c>
      <c r="AC15" s="30" t="s">
        <v>58</v>
      </c>
      <c r="AD15" s="36">
        <f>P15+S15+V15+Y15</f>
        <v>3263000</v>
      </c>
      <c r="AE15" s="46">
        <f>AD15/M15*100</f>
        <v>65.28611444577831</v>
      </c>
      <c r="AF15" s="30" t="s">
        <v>58</v>
      </c>
      <c r="AG15" s="47">
        <f>H15+Z15</f>
        <v>30</v>
      </c>
      <c r="AH15" s="17" t="s">
        <v>61</v>
      </c>
      <c r="AI15" s="36">
        <f>J15+AD15</f>
        <v>3638000</v>
      </c>
      <c r="AJ15" s="46">
        <f>AG15/E15*100</f>
        <v>40</v>
      </c>
      <c r="AK15" s="30" t="s">
        <v>58</v>
      </c>
      <c r="AL15" s="46">
        <f>AI15/G15*100</f>
        <v>14.552000000000001</v>
      </c>
      <c r="AM15" s="11"/>
      <c r="AP15" s="20"/>
    </row>
    <row r="16" spans="1:45" ht="90" x14ac:dyDescent="0.2">
      <c r="A16" s="12"/>
      <c r="B16" s="13"/>
      <c r="C16" s="21" t="s">
        <v>28</v>
      </c>
      <c r="D16" s="24" t="s">
        <v>79</v>
      </c>
      <c r="E16" s="16">
        <f>12*5</f>
        <v>60</v>
      </c>
      <c r="F16" s="17" t="s">
        <v>61</v>
      </c>
      <c r="G16" s="18">
        <v>25000000</v>
      </c>
      <c r="H16" s="16">
        <v>12</v>
      </c>
      <c r="I16" s="17" t="s">
        <v>61</v>
      </c>
      <c r="J16" s="18">
        <v>727500</v>
      </c>
      <c r="K16" s="16">
        <v>12</v>
      </c>
      <c r="L16" s="17" t="s">
        <v>61</v>
      </c>
      <c r="M16" s="18">
        <v>4995000</v>
      </c>
      <c r="N16" s="16">
        <v>4</v>
      </c>
      <c r="O16" s="17" t="s">
        <v>61</v>
      </c>
      <c r="P16" s="18">
        <v>0</v>
      </c>
      <c r="Q16" s="16">
        <v>3</v>
      </c>
      <c r="R16" s="17" t="s">
        <v>61</v>
      </c>
      <c r="S16" s="18">
        <v>1055000</v>
      </c>
      <c r="T16" s="16">
        <v>4</v>
      </c>
      <c r="U16" s="17" t="s">
        <v>61</v>
      </c>
      <c r="V16" s="18">
        <v>681000</v>
      </c>
      <c r="W16" s="16">
        <v>1</v>
      </c>
      <c r="X16" s="17" t="s">
        <v>61</v>
      </c>
      <c r="Y16" s="18">
        <v>1269000</v>
      </c>
      <c r="Z16" s="47">
        <f t="shared" ref="Z16:Z28" si="1">N16+Q16+T16+W16</f>
        <v>12</v>
      </c>
      <c r="AA16" s="17" t="s">
        <v>61</v>
      </c>
      <c r="AB16" s="46">
        <f t="shared" ref="AB16:AB29" si="2">Z16/K16*100</f>
        <v>100</v>
      </c>
      <c r="AC16" s="30" t="s">
        <v>58</v>
      </c>
      <c r="AD16" s="36">
        <f>P16+S16+V16+Y16</f>
        <v>3005000</v>
      </c>
      <c r="AE16" s="46">
        <f t="shared" ref="AE16:AE29" si="3">AD16/M16*100</f>
        <v>60.16016016016016</v>
      </c>
      <c r="AF16" s="30" t="s">
        <v>58</v>
      </c>
      <c r="AG16" s="47">
        <f t="shared" ref="AG16:AG28" si="4">H16+Z16</f>
        <v>24</v>
      </c>
      <c r="AH16" s="17" t="s">
        <v>61</v>
      </c>
      <c r="AI16" s="36">
        <f t="shared" ref="AI16:AI28" si="5">J16+AD16</f>
        <v>3732500</v>
      </c>
      <c r="AJ16" s="46">
        <f>AG16/E16*100</f>
        <v>40</v>
      </c>
      <c r="AK16" s="30" t="s">
        <v>58</v>
      </c>
      <c r="AL16" s="46">
        <f t="shared" ref="AL16:AL28" si="6">AI16/G16*100</f>
        <v>14.93</v>
      </c>
      <c r="AM16" s="11"/>
      <c r="AP16" s="20"/>
    </row>
    <row r="17" spans="1:42" ht="85.5" customHeight="1" x14ac:dyDescent="0.2">
      <c r="A17" s="43">
        <v>2</v>
      </c>
      <c r="B17" s="44" t="s">
        <v>30</v>
      </c>
      <c r="C17" s="13" t="s">
        <v>31</v>
      </c>
      <c r="D17" s="14" t="s">
        <v>80</v>
      </c>
      <c r="E17" s="41">
        <v>100</v>
      </c>
      <c r="F17" s="42" t="s">
        <v>58</v>
      </c>
      <c r="G17" s="37">
        <f>SUM(G18:G22)</f>
        <v>31363379850</v>
      </c>
      <c r="H17" s="41">
        <v>100</v>
      </c>
      <c r="I17" s="42" t="s">
        <v>58</v>
      </c>
      <c r="J17" s="37">
        <f>SUM(J18:J22)</f>
        <v>5274005378</v>
      </c>
      <c r="K17" s="41">
        <v>100</v>
      </c>
      <c r="L17" s="42" t="s">
        <v>58</v>
      </c>
      <c r="M17" s="37">
        <f>SUM(M18:M22)</f>
        <v>3969080690</v>
      </c>
      <c r="N17" s="41">
        <v>25</v>
      </c>
      <c r="O17" s="42" t="s">
        <v>58</v>
      </c>
      <c r="P17" s="37">
        <f>SUM(P18:P22)</f>
        <v>992067168</v>
      </c>
      <c r="Q17" s="41">
        <v>25</v>
      </c>
      <c r="R17" s="42" t="s">
        <v>58</v>
      </c>
      <c r="S17" s="37">
        <f>SUM(S18:S22)</f>
        <v>453470258</v>
      </c>
      <c r="T17" s="41">
        <v>25</v>
      </c>
      <c r="U17" s="42" t="s">
        <v>58</v>
      </c>
      <c r="V17" s="37">
        <f>SUM(V18:V22)</f>
        <v>494282063</v>
      </c>
      <c r="W17" s="41">
        <v>25</v>
      </c>
      <c r="X17" s="42" t="s">
        <v>58</v>
      </c>
      <c r="Y17" s="37">
        <f>SUM(Y18:Y22)</f>
        <v>881609732</v>
      </c>
      <c r="Z17" s="66">
        <f t="shared" si="1"/>
        <v>100</v>
      </c>
      <c r="AA17" s="42" t="s">
        <v>58</v>
      </c>
      <c r="AB17" s="48">
        <f t="shared" si="2"/>
        <v>100</v>
      </c>
      <c r="AC17" s="49" t="s">
        <v>58</v>
      </c>
      <c r="AD17" s="67">
        <f t="shared" ref="AD17:AD28" si="7">P17+S17+V17+Y17</f>
        <v>2821429221</v>
      </c>
      <c r="AE17" s="48">
        <f t="shared" si="3"/>
        <v>71.08520691223336</v>
      </c>
      <c r="AF17" s="49" t="s">
        <v>58</v>
      </c>
      <c r="AG17" s="66">
        <f t="shared" si="4"/>
        <v>200</v>
      </c>
      <c r="AH17" s="42" t="s">
        <v>58</v>
      </c>
      <c r="AI17" s="67">
        <f t="shared" si="5"/>
        <v>8095434599</v>
      </c>
      <c r="AJ17" s="48">
        <f t="shared" ref="AJ17:AJ28" si="8">AG17/E17*100</f>
        <v>200</v>
      </c>
      <c r="AK17" s="49" t="s">
        <v>58</v>
      </c>
      <c r="AL17" s="48">
        <f t="shared" si="6"/>
        <v>25.81174171188696</v>
      </c>
      <c r="AM17" s="11"/>
      <c r="AP17" s="20"/>
    </row>
    <row r="18" spans="1:42" ht="60" x14ac:dyDescent="0.2">
      <c r="A18" s="12"/>
      <c r="B18" s="13"/>
      <c r="C18" s="24" t="s">
        <v>32</v>
      </c>
      <c r="D18" s="21" t="s">
        <v>65</v>
      </c>
      <c r="E18" s="16">
        <f>12*5</f>
        <v>60</v>
      </c>
      <c r="F18" s="22" t="s">
        <v>57</v>
      </c>
      <c r="G18" s="23">
        <v>1258754850</v>
      </c>
      <c r="H18" s="39">
        <v>12</v>
      </c>
      <c r="I18" s="22" t="s">
        <v>57</v>
      </c>
      <c r="J18" s="23">
        <v>155835800</v>
      </c>
      <c r="K18" s="39">
        <v>12</v>
      </c>
      <c r="L18" s="22" t="s">
        <v>57</v>
      </c>
      <c r="M18" s="23">
        <v>269605740</v>
      </c>
      <c r="N18" s="39">
        <v>3</v>
      </c>
      <c r="O18" s="22" t="s">
        <v>57</v>
      </c>
      <c r="P18" s="23">
        <v>1200000</v>
      </c>
      <c r="Q18" s="39">
        <v>3</v>
      </c>
      <c r="R18" s="22" t="s">
        <v>57</v>
      </c>
      <c r="S18" s="23">
        <v>29988000</v>
      </c>
      <c r="T18" s="39">
        <v>3</v>
      </c>
      <c r="U18" s="22" t="s">
        <v>57</v>
      </c>
      <c r="V18" s="23">
        <v>15298000</v>
      </c>
      <c r="W18" s="39">
        <v>3</v>
      </c>
      <c r="X18" s="22" t="s">
        <v>57</v>
      </c>
      <c r="Y18" s="23">
        <v>90166500</v>
      </c>
      <c r="Z18" s="47">
        <f t="shared" si="1"/>
        <v>12</v>
      </c>
      <c r="AA18" s="22" t="s">
        <v>57</v>
      </c>
      <c r="AB18" s="46">
        <f t="shared" si="2"/>
        <v>100</v>
      </c>
      <c r="AC18" s="30" t="s">
        <v>58</v>
      </c>
      <c r="AD18" s="36">
        <f t="shared" si="7"/>
        <v>136652500</v>
      </c>
      <c r="AE18" s="46">
        <f t="shared" si="3"/>
        <v>50.686049933506602</v>
      </c>
      <c r="AF18" s="30" t="s">
        <v>58</v>
      </c>
      <c r="AG18" s="47">
        <f t="shared" si="4"/>
        <v>24</v>
      </c>
      <c r="AH18" s="22" t="s">
        <v>57</v>
      </c>
      <c r="AI18" s="36">
        <f t="shared" si="5"/>
        <v>292488300</v>
      </c>
      <c r="AJ18" s="46">
        <f t="shared" si="8"/>
        <v>40</v>
      </c>
      <c r="AK18" s="30" t="s">
        <v>58</v>
      </c>
      <c r="AL18" s="46">
        <f t="shared" si="6"/>
        <v>23.236319605839057</v>
      </c>
      <c r="AM18" s="25"/>
      <c r="AP18" s="20">
        <f t="shared" si="0"/>
        <v>136652500</v>
      </c>
    </row>
    <row r="19" spans="1:42" ht="93" customHeight="1" x14ac:dyDescent="0.2">
      <c r="A19" s="12"/>
      <c r="B19" s="13"/>
      <c r="C19" s="24" t="s">
        <v>33</v>
      </c>
      <c r="D19" s="24" t="s">
        <v>66</v>
      </c>
      <c r="E19" s="16">
        <f>12*5</f>
        <v>60</v>
      </c>
      <c r="F19" s="17" t="s">
        <v>57</v>
      </c>
      <c r="G19" s="18">
        <v>5271000000</v>
      </c>
      <c r="H19" s="40">
        <v>12</v>
      </c>
      <c r="I19" s="17" t="s">
        <v>57</v>
      </c>
      <c r="J19" s="18">
        <v>1060600129</v>
      </c>
      <c r="K19" s="40">
        <v>12</v>
      </c>
      <c r="L19" s="17" t="s">
        <v>57</v>
      </c>
      <c r="M19" s="18">
        <v>1114200000</v>
      </c>
      <c r="N19" s="40">
        <v>3</v>
      </c>
      <c r="O19" s="17" t="s">
        <v>57</v>
      </c>
      <c r="P19" s="18">
        <v>264679368</v>
      </c>
      <c r="Q19" s="40">
        <v>3</v>
      </c>
      <c r="R19" s="17" t="s">
        <v>57</v>
      </c>
      <c r="S19" s="18">
        <v>220192322</v>
      </c>
      <c r="T19" s="40">
        <v>3</v>
      </c>
      <c r="U19" s="17" t="s">
        <v>57</v>
      </c>
      <c r="V19" s="18">
        <v>200125188</v>
      </c>
      <c r="W19" s="40">
        <v>3</v>
      </c>
      <c r="X19" s="17" t="s">
        <v>57</v>
      </c>
      <c r="Y19" s="18">
        <v>221062167</v>
      </c>
      <c r="Z19" s="47">
        <f t="shared" si="1"/>
        <v>12</v>
      </c>
      <c r="AA19" s="17" t="s">
        <v>57</v>
      </c>
      <c r="AB19" s="46">
        <f>Z19/K19*100</f>
        <v>100</v>
      </c>
      <c r="AC19" s="30" t="s">
        <v>58</v>
      </c>
      <c r="AD19" s="36">
        <f t="shared" si="7"/>
        <v>906059045</v>
      </c>
      <c r="AE19" s="46">
        <f t="shared" si="3"/>
        <v>81.319246544605988</v>
      </c>
      <c r="AF19" s="30" t="s">
        <v>58</v>
      </c>
      <c r="AG19" s="47">
        <f t="shared" si="4"/>
        <v>24</v>
      </c>
      <c r="AH19" s="17" t="s">
        <v>57</v>
      </c>
      <c r="AI19" s="36">
        <f t="shared" si="5"/>
        <v>1966659174</v>
      </c>
      <c r="AJ19" s="46">
        <f t="shared" si="8"/>
        <v>40</v>
      </c>
      <c r="AK19" s="30" t="s">
        <v>58</v>
      </c>
      <c r="AL19" s="46">
        <f t="shared" si="6"/>
        <v>37.310931018782014</v>
      </c>
      <c r="AM19" s="11"/>
      <c r="AP19" s="20">
        <f t="shared" si="0"/>
        <v>906059045</v>
      </c>
    </row>
    <row r="20" spans="1:42" ht="81.75" customHeight="1" x14ac:dyDescent="0.2">
      <c r="A20" s="12"/>
      <c r="B20" s="13"/>
      <c r="C20" s="68" t="s">
        <v>34</v>
      </c>
      <c r="D20" s="69" t="s">
        <v>67</v>
      </c>
      <c r="E20" s="40">
        <v>15</v>
      </c>
      <c r="F20" s="17" t="s">
        <v>81</v>
      </c>
      <c r="G20" s="18">
        <v>95000000</v>
      </c>
      <c r="H20" s="40">
        <v>3</v>
      </c>
      <c r="I20" s="17" t="s">
        <v>81</v>
      </c>
      <c r="J20" s="18">
        <v>14000000</v>
      </c>
      <c r="K20" s="40">
        <v>3</v>
      </c>
      <c r="L20" s="17" t="s">
        <v>81</v>
      </c>
      <c r="M20" s="18">
        <v>0</v>
      </c>
      <c r="N20" s="40"/>
      <c r="O20" s="17"/>
      <c r="P20" s="18"/>
      <c r="Q20" s="40"/>
      <c r="R20" s="17"/>
      <c r="S20" s="18"/>
      <c r="T20" s="40"/>
      <c r="U20" s="17"/>
      <c r="V20" s="18"/>
      <c r="W20" s="40"/>
      <c r="X20" s="17"/>
      <c r="Y20" s="18"/>
      <c r="Z20" s="47"/>
      <c r="AA20" s="17"/>
      <c r="AB20" s="46"/>
      <c r="AC20" s="30"/>
      <c r="AD20" s="36"/>
      <c r="AE20" s="46"/>
      <c r="AF20" s="30"/>
      <c r="AG20" s="47">
        <f t="shared" si="4"/>
        <v>3</v>
      </c>
      <c r="AH20" s="17" t="s">
        <v>81</v>
      </c>
      <c r="AI20" s="36">
        <f t="shared" si="5"/>
        <v>14000000</v>
      </c>
      <c r="AJ20" s="46">
        <f t="shared" si="8"/>
        <v>20</v>
      </c>
      <c r="AK20" s="30" t="s">
        <v>58</v>
      </c>
      <c r="AL20" s="46">
        <f t="shared" si="6"/>
        <v>14.736842105263156</v>
      </c>
      <c r="AM20" s="11"/>
      <c r="AP20" s="20">
        <f t="shared" si="0"/>
        <v>0</v>
      </c>
    </row>
    <row r="21" spans="1:42" ht="111.75" customHeight="1" x14ac:dyDescent="0.2">
      <c r="A21" s="12"/>
      <c r="B21" s="13"/>
      <c r="C21" s="21" t="s">
        <v>64</v>
      </c>
      <c r="D21" s="21" t="s">
        <v>67</v>
      </c>
      <c r="E21" s="16">
        <f>12*5</f>
        <v>60</v>
      </c>
      <c r="F21" s="17" t="s">
        <v>57</v>
      </c>
      <c r="G21" s="18">
        <v>3126000000</v>
      </c>
      <c r="H21" s="40">
        <v>12</v>
      </c>
      <c r="I21" s="17" t="s">
        <v>57</v>
      </c>
      <c r="J21" s="18">
        <v>534774574</v>
      </c>
      <c r="K21" s="40">
        <v>12</v>
      </c>
      <c r="L21" s="17" t="s">
        <v>57</v>
      </c>
      <c r="M21" s="18">
        <v>639680000</v>
      </c>
      <c r="N21" s="40">
        <v>3</v>
      </c>
      <c r="O21" s="17" t="s">
        <v>57</v>
      </c>
      <c r="P21" s="18">
        <v>137656000</v>
      </c>
      <c r="Q21" s="40">
        <v>3</v>
      </c>
      <c r="R21" s="17" t="s">
        <v>57</v>
      </c>
      <c r="S21" s="18">
        <v>141906000</v>
      </c>
      <c r="T21" s="40">
        <v>3</v>
      </c>
      <c r="U21" s="17" t="s">
        <v>57</v>
      </c>
      <c r="V21" s="18">
        <v>137406000</v>
      </c>
      <c r="W21" s="40">
        <v>3</v>
      </c>
      <c r="X21" s="17" t="s">
        <v>57</v>
      </c>
      <c r="Y21" s="18">
        <v>134060220</v>
      </c>
      <c r="Z21" s="47">
        <f t="shared" si="1"/>
        <v>12</v>
      </c>
      <c r="AA21" s="17" t="s">
        <v>57</v>
      </c>
      <c r="AB21" s="46">
        <f t="shared" si="2"/>
        <v>100</v>
      </c>
      <c r="AC21" s="30" t="s">
        <v>58</v>
      </c>
      <c r="AD21" s="36">
        <f t="shared" si="7"/>
        <v>551028220</v>
      </c>
      <c r="AE21" s="46">
        <f t="shared" si="3"/>
        <v>86.141229989994997</v>
      </c>
      <c r="AF21" s="30" t="s">
        <v>58</v>
      </c>
      <c r="AG21" s="47">
        <f t="shared" si="4"/>
        <v>24</v>
      </c>
      <c r="AH21" s="17" t="s">
        <v>57</v>
      </c>
      <c r="AI21" s="36">
        <f t="shared" si="5"/>
        <v>1085802794</v>
      </c>
      <c r="AJ21" s="46">
        <f t="shared" si="8"/>
        <v>40</v>
      </c>
      <c r="AK21" s="30" t="s">
        <v>58</v>
      </c>
      <c r="AL21" s="46">
        <f t="shared" si="6"/>
        <v>34.734574344209854</v>
      </c>
      <c r="AM21" s="11"/>
      <c r="AP21" s="20"/>
    </row>
    <row r="22" spans="1:42" ht="79.5" customHeight="1" x14ac:dyDescent="0.2">
      <c r="A22" s="12"/>
      <c r="B22" s="13"/>
      <c r="C22" s="21" t="s">
        <v>35</v>
      </c>
      <c r="D22" s="21" t="s">
        <v>67</v>
      </c>
      <c r="E22" s="16">
        <f>12*5</f>
        <v>60</v>
      </c>
      <c r="F22" s="17" t="s">
        <v>57</v>
      </c>
      <c r="G22" s="18">
        <v>21612625000</v>
      </c>
      <c r="H22" s="16">
        <v>12</v>
      </c>
      <c r="I22" s="17" t="s">
        <v>57</v>
      </c>
      <c r="J22" s="18">
        <v>3508794875</v>
      </c>
      <c r="K22" s="16">
        <v>12</v>
      </c>
      <c r="L22" s="17" t="s">
        <v>57</v>
      </c>
      <c r="M22" s="18">
        <v>1945594950</v>
      </c>
      <c r="N22" s="16">
        <v>3</v>
      </c>
      <c r="O22" s="17" t="s">
        <v>57</v>
      </c>
      <c r="P22" s="18">
        <v>588531800</v>
      </c>
      <c r="Q22" s="16">
        <v>3</v>
      </c>
      <c r="R22" s="17" t="s">
        <v>57</v>
      </c>
      <c r="S22" s="18">
        <v>61383936</v>
      </c>
      <c r="T22" s="16">
        <v>3</v>
      </c>
      <c r="U22" s="17" t="s">
        <v>57</v>
      </c>
      <c r="V22" s="18">
        <v>141452875</v>
      </c>
      <c r="W22" s="16">
        <v>3</v>
      </c>
      <c r="X22" s="17" t="s">
        <v>57</v>
      </c>
      <c r="Y22" s="18">
        <v>436320845</v>
      </c>
      <c r="Z22" s="47">
        <f t="shared" si="1"/>
        <v>12</v>
      </c>
      <c r="AA22" s="17" t="s">
        <v>57</v>
      </c>
      <c r="AB22" s="46">
        <f>Z22/K22*100</f>
        <v>100</v>
      </c>
      <c r="AC22" s="30" t="s">
        <v>58</v>
      </c>
      <c r="AD22" s="36">
        <f t="shared" si="7"/>
        <v>1227689456</v>
      </c>
      <c r="AE22" s="46">
        <f t="shared" si="3"/>
        <v>63.100978752026471</v>
      </c>
      <c r="AF22" s="30" t="s">
        <v>58</v>
      </c>
      <c r="AG22" s="47">
        <f t="shared" si="4"/>
        <v>24</v>
      </c>
      <c r="AH22" s="17" t="s">
        <v>57</v>
      </c>
      <c r="AI22" s="36">
        <f t="shared" si="5"/>
        <v>4736484331</v>
      </c>
      <c r="AJ22" s="46">
        <f t="shared" si="8"/>
        <v>40</v>
      </c>
      <c r="AK22" s="30" t="s">
        <v>58</v>
      </c>
      <c r="AL22" s="46">
        <f t="shared" si="6"/>
        <v>21.915358874731783</v>
      </c>
      <c r="AM22" s="11"/>
      <c r="AP22" s="20"/>
    </row>
    <row r="23" spans="1:42" ht="102" customHeight="1" x14ac:dyDescent="0.2">
      <c r="A23" s="12"/>
      <c r="B23" s="13"/>
      <c r="C23" s="14" t="s">
        <v>68</v>
      </c>
      <c r="D23" s="14" t="s">
        <v>80</v>
      </c>
      <c r="E23" s="41">
        <v>100</v>
      </c>
      <c r="F23" s="42" t="s">
        <v>58</v>
      </c>
      <c r="G23" s="38">
        <f>SUM(G24:G26)</f>
        <v>4988349750</v>
      </c>
      <c r="H23" s="41">
        <v>100</v>
      </c>
      <c r="I23" s="42" t="s">
        <v>58</v>
      </c>
      <c r="J23" s="38">
        <f>SUM(J24:J26)</f>
        <v>624089500</v>
      </c>
      <c r="K23" s="41">
        <v>100</v>
      </c>
      <c r="L23" s="42" t="s">
        <v>58</v>
      </c>
      <c r="M23" s="38">
        <f>SUM(M24:M26)</f>
        <v>911352850</v>
      </c>
      <c r="N23" s="41">
        <v>25</v>
      </c>
      <c r="O23" s="42" t="s">
        <v>58</v>
      </c>
      <c r="P23" s="38">
        <f>SUM(P24:P26)</f>
        <v>55582500</v>
      </c>
      <c r="Q23" s="41">
        <v>25</v>
      </c>
      <c r="R23" s="42" t="s">
        <v>58</v>
      </c>
      <c r="S23" s="38">
        <f>SUM(S24:S26)</f>
        <v>40127500</v>
      </c>
      <c r="T23" s="41">
        <v>25</v>
      </c>
      <c r="U23" s="42" t="s">
        <v>58</v>
      </c>
      <c r="V23" s="38">
        <f>SUM(V24:V26)</f>
        <v>54487500</v>
      </c>
      <c r="W23" s="41">
        <v>25</v>
      </c>
      <c r="X23" s="42" t="s">
        <v>58</v>
      </c>
      <c r="Y23" s="38">
        <f>SUM(Y24:Y26)</f>
        <v>204925350</v>
      </c>
      <c r="Z23" s="66">
        <f t="shared" si="1"/>
        <v>100</v>
      </c>
      <c r="AA23" s="42" t="s">
        <v>58</v>
      </c>
      <c r="AB23" s="48">
        <f t="shared" si="2"/>
        <v>100</v>
      </c>
      <c r="AC23" s="49" t="s">
        <v>58</v>
      </c>
      <c r="AD23" s="67">
        <f t="shared" si="7"/>
        <v>355122850</v>
      </c>
      <c r="AE23" s="48">
        <f t="shared" si="3"/>
        <v>38.966559439628682</v>
      </c>
      <c r="AF23" s="49" t="s">
        <v>58</v>
      </c>
      <c r="AG23" s="66">
        <f t="shared" si="4"/>
        <v>200</v>
      </c>
      <c r="AH23" s="42" t="s">
        <v>58</v>
      </c>
      <c r="AI23" s="67">
        <f t="shared" si="5"/>
        <v>979212350</v>
      </c>
      <c r="AJ23" s="48">
        <f t="shared" si="8"/>
        <v>200</v>
      </c>
      <c r="AK23" s="49" t="s">
        <v>58</v>
      </c>
      <c r="AL23" s="48">
        <f t="shared" si="6"/>
        <v>19.62998584852636</v>
      </c>
      <c r="AM23" s="11"/>
      <c r="AP23" s="20"/>
    </row>
    <row r="24" spans="1:42" ht="95.25" customHeight="1" x14ac:dyDescent="0.2">
      <c r="A24" s="12"/>
      <c r="B24" s="13"/>
      <c r="C24" s="21" t="s">
        <v>62</v>
      </c>
      <c r="D24" s="24" t="s">
        <v>66</v>
      </c>
      <c r="E24" s="16">
        <f>12*5</f>
        <v>60</v>
      </c>
      <c r="F24" s="17" t="s">
        <v>57</v>
      </c>
      <c r="G24" s="18">
        <v>1045000000</v>
      </c>
      <c r="H24" s="16">
        <v>12</v>
      </c>
      <c r="I24" s="17" t="s">
        <v>57</v>
      </c>
      <c r="J24" s="18">
        <v>175343500</v>
      </c>
      <c r="K24" s="16">
        <v>12</v>
      </c>
      <c r="L24" s="17" t="s">
        <v>57</v>
      </c>
      <c r="M24" s="18">
        <v>289125000</v>
      </c>
      <c r="N24" s="16">
        <v>3</v>
      </c>
      <c r="O24" s="17" t="s">
        <v>57</v>
      </c>
      <c r="P24" s="18">
        <v>15500000</v>
      </c>
      <c r="Q24" s="16">
        <v>3</v>
      </c>
      <c r="R24" s="17" t="s">
        <v>57</v>
      </c>
      <c r="S24" s="18">
        <v>0</v>
      </c>
      <c r="T24" s="16">
        <v>3</v>
      </c>
      <c r="U24" s="17" t="s">
        <v>57</v>
      </c>
      <c r="V24" s="18">
        <v>51975000</v>
      </c>
      <c r="W24" s="16">
        <v>3</v>
      </c>
      <c r="X24" s="17" t="s">
        <v>57</v>
      </c>
      <c r="Y24" s="18">
        <v>129440000</v>
      </c>
      <c r="Z24" s="47">
        <f t="shared" si="1"/>
        <v>12</v>
      </c>
      <c r="AA24" s="17" t="s">
        <v>57</v>
      </c>
      <c r="AB24" s="46">
        <f t="shared" si="2"/>
        <v>100</v>
      </c>
      <c r="AC24" s="30" t="s">
        <v>58</v>
      </c>
      <c r="AD24" s="36">
        <f t="shared" si="7"/>
        <v>196915000</v>
      </c>
      <c r="AE24" s="46">
        <f t="shared" si="3"/>
        <v>68.107220060527453</v>
      </c>
      <c r="AF24" s="30" t="s">
        <v>58</v>
      </c>
      <c r="AG24" s="47">
        <f t="shared" si="4"/>
        <v>24</v>
      </c>
      <c r="AH24" s="17" t="s">
        <v>57</v>
      </c>
      <c r="AI24" s="36">
        <f t="shared" si="5"/>
        <v>372258500</v>
      </c>
      <c r="AJ24" s="46">
        <f t="shared" si="8"/>
        <v>40</v>
      </c>
      <c r="AK24" s="30" t="s">
        <v>58</v>
      </c>
      <c r="AL24" s="46">
        <f t="shared" si="6"/>
        <v>35.622822966507179</v>
      </c>
      <c r="AM24" s="11"/>
      <c r="AP24" s="20"/>
    </row>
    <row r="25" spans="1:42" ht="84.75" customHeight="1" x14ac:dyDescent="0.2">
      <c r="A25" s="12"/>
      <c r="B25" s="13"/>
      <c r="C25" s="21" t="s">
        <v>69</v>
      </c>
      <c r="D25" s="24" t="s">
        <v>71</v>
      </c>
      <c r="E25" s="16">
        <f>12*5</f>
        <v>60</v>
      </c>
      <c r="F25" s="17" t="s">
        <v>57</v>
      </c>
      <c r="G25" s="18">
        <v>3517774750</v>
      </c>
      <c r="H25" s="16">
        <v>12</v>
      </c>
      <c r="I25" s="17" t="s">
        <v>57</v>
      </c>
      <c r="J25" s="18">
        <v>448746000</v>
      </c>
      <c r="K25" s="16">
        <v>12</v>
      </c>
      <c r="L25" s="17" t="s">
        <v>57</v>
      </c>
      <c r="M25" s="18">
        <v>366652850</v>
      </c>
      <c r="N25" s="16">
        <v>3</v>
      </c>
      <c r="O25" s="17" t="s">
        <v>57</v>
      </c>
      <c r="P25" s="18">
        <v>14270000</v>
      </c>
      <c r="Q25" s="16">
        <v>3</v>
      </c>
      <c r="R25" s="17" t="s">
        <v>57</v>
      </c>
      <c r="S25" s="18">
        <v>38837500</v>
      </c>
      <c r="T25" s="16">
        <v>3</v>
      </c>
      <c r="U25" s="17" t="s">
        <v>57</v>
      </c>
      <c r="V25" s="18">
        <v>0</v>
      </c>
      <c r="W25" s="16">
        <v>3</v>
      </c>
      <c r="X25" s="17" t="s">
        <v>57</v>
      </c>
      <c r="Y25" s="18">
        <v>65185350</v>
      </c>
      <c r="Z25" s="47">
        <f t="shared" si="1"/>
        <v>12</v>
      </c>
      <c r="AA25" s="17" t="s">
        <v>57</v>
      </c>
      <c r="AB25" s="46">
        <f>Z25/K25*100</f>
        <v>100</v>
      </c>
      <c r="AC25" s="30" t="s">
        <v>58</v>
      </c>
      <c r="AD25" s="36">
        <f t="shared" si="7"/>
        <v>118292850</v>
      </c>
      <c r="AE25" s="46">
        <f t="shared" si="3"/>
        <v>32.262902088446879</v>
      </c>
      <c r="AF25" s="30" t="s">
        <v>58</v>
      </c>
      <c r="AG25" s="47">
        <f t="shared" si="4"/>
        <v>24</v>
      </c>
      <c r="AH25" s="17" t="s">
        <v>57</v>
      </c>
      <c r="AI25" s="36">
        <f t="shared" si="5"/>
        <v>567038850</v>
      </c>
      <c r="AJ25" s="46">
        <f t="shared" si="8"/>
        <v>40</v>
      </c>
      <c r="AK25" s="30" t="s">
        <v>58</v>
      </c>
      <c r="AL25" s="46">
        <f t="shared" si="6"/>
        <v>16.119248397015756</v>
      </c>
      <c r="AM25" s="11"/>
      <c r="AP25" s="20"/>
    </row>
    <row r="26" spans="1:42" ht="84.75" customHeight="1" x14ac:dyDescent="0.2">
      <c r="A26" s="12"/>
      <c r="B26" s="13"/>
      <c r="C26" s="21" t="s">
        <v>70</v>
      </c>
      <c r="D26" s="24" t="s">
        <v>71</v>
      </c>
      <c r="E26" s="16">
        <f>12*4</f>
        <v>48</v>
      </c>
      <c r="F26" s="17" t="s">
        <v>57</v>
      </c>
      <c r="G26" s="18">
        <v>425575000</v>
      </c>
      <c r="H26" s="16"/>
      <c r="I26" s="17"/>
      <c r="J26" s="18"/>
      <c r="K26" s="16">
        <v>12</v>
      </c>
      <c r="L26" s="17" t="s">
        <v>57</v>
      </c>
      <c r="M26" s="18">
        <v>255575000</v>
      </c>
      <c r="N26" s="16">
        <v>3</v>
      </c>
      <c r="O26" s="17" t="s">
        <v>57</v>
      </c>
      <c r="P26" s="18">
        <v>25812500</v>
      </c>
      <c r="Q26" s="16">
        <v>3</v>
      </c>
      <c r="R26" s="17" t="s">
        <v>57</v>
      </c>
      <c r="S26" s="18">
        <v>1290000</v>
      </c>
      <c r="T26" s="16">
        <v>3</v>
      </c>
      <c r="U26" s="17" t="s">
        <v>57</v>
      </c>
      <c r="V26" s="18">
        <v>2512500</v>
      </c>
      <c r="W26" s="16">
        <v>3</v>
      </c>
      <c r="X26" s="17" t="s">
        <v>57</v>
      </c>
      <c r="Y26" s="18">
        <v>10300000</v>
      </c>
      <c r="Z26" s="47">
        <f t="shared" ref="Z26" si="9">N26+Q26+T26+W26</f>
        <v>12</v>
      </c>
      <c r="AA26" s="17" t="s">
        <v>57</v>
      </c>
      <c r="AB26" s="46">
        <f t="shared" si="2"/>
        <v>100</v>
      </c>
      <c r="AC26" s="30" t="s">
        <v>58</v>
      </c>
      <c r="AD26" s="36">
        <f t="shared" ref="AD26" si="10">P26+S26+V26+Y26</f>
        <v>39915000</v>
      </c>
      <c r="AE26" s="46">
        <f t="shared" si="3"/>
        <v>15.617724738335125</v>
      </c>
      <c r="AF26" s="30" t="s">
        <v>58</v>
      </c>
      <c r="AG26" s="47">
        <f t="shared" ref="AG26" si="11">H26+Z26</f>
        <v>12</v>
      </c>
      <c r="AH26" s="17" t="s">
        <v>57</v>
      </c>
      <c r="AI26" s="36">
        <f t="shared" ref="AI26" si="12">J26+AD26</f>
        <v>39915000</v>
      </c>
      <c r="AJ26" s="46">
        <f t="shared" ref="AJ26" si="13">AG26/E26*100</f>
        <v>25</v>
      </c>
      <c r="AK26" s="30" t="s">
        <v>58</v>
      </c>
      <c r="AL26" s="46">
        <f t="shared" ref="AL26" si="14">AI26/G26*100</f>
        <v>9.3790753686189277</v>
      </c>
      <c r="AM26" s="11"/>
      <c r="AP26" s="20"/>
    </row>
    <row r="27" spans="1:42" ht="115.5" customHeight="1" x14ac:dyDescent="0.2">
      <c r="A27" s="43">
        <v>19</v>
      </c>
      <c r="B27" s="44" t="s">
        <v>30</v>
      </c>
      <c r="C27" s="14" t="s">
        <v>77</v>
      </c>
      <c r="D27" s="15" t="s">
        <v>73</v>
      </c>
      <c r="E27" s="45">
        <v>100</v>
      </c>
      <c r="F27" s="42" t="s">
        <v>58</v>
      </c>
      <c r="G27" s="38">
        <f>SUM(G28:G29)</f>
        <v>568125000</v>
      </c>
      <c r="H27" s="45">
        <v>100</v>
      </c>
      <c r="I27" s="42" t="s">
        <v>58</v>
      </c>
      <c r="J27" s="38">
        <f>SUM(J28:J29)</f>
        <v>30385000</v>
      </c>
      <c r="K27" s="45">
        <v>100</v>
      </c>
      <c r="L27" s="42" t="s">
        <v>58</v>
      </c>
      <c r="M27" s="38">
        <f>SUM(M28:M29)</f>
        <v>87510000</v>
      </c>
      <c r="N27" s="45">
        <v>100</v>
      </c>
      <c r="O27" s="42" t="s">
        <v>58</v>
      </c>
      <c r="P27" s="38">
        <f>SUM(P28:P29)</f>
        <v>500000</v>
      </c>
      <c r="Q27" s="45">
        <v>0</v>
      </c>
      <c r="R27" s="42" t="s">
        <v>58</v>
      </c>
      <c r="S27" s="38">
        <f>SUM(S28:S29)</f>
        <v>9050000</v>
      </c>
      <c r="T27" s="45">
        <v>0</v>
      </c>
      <c r="U27" s="42" t="s">
        <v>58</v>
      </c>
      <c r="V27" s="38">
        <f>SUM(V28:V29)</f>
        <v>8542500</v>
      </c>
      <c r="W27" s="45">
        <v>0</v>
      </c>
      <c r="X27" s="42" t="s">
        <v>58</v>
      </c>
      <c r="Y27" s="38">
        <f>SUM(Y28:Y29)</f>
        <v>27880000</v>
      </c>
      <c r="Z27" s="66">
        <f t="shared" si="1"/>
        <v>100</v>
      </c>
      <c r="AA27" s="42" t="s">
        <v>58</v>
      </c>
      <c r="AB27" s="48">
        <f>Z27/K27*100</f>
        <v>100</v>
      </c>
      <c r="AC27" s="49" t="s">
        <v>58</v>
      </c>
      <c r="AD27" s="67">
        <f t="shared" si="7"/>
        <v>45972500</v>
      </c>
      <c r="AE27" s="48">
        <f t="shared" si="3"/>
        <v>52.533996114729739</v>
      </c>
      <c r="AF27" s="49" t="s">
        <v>58</v>
      </c>
      <c r="AG27" s="66">
        <f t="shared" si="4"/>
        <v>200</v>
      </c>
      <c r="AH27" s="42" t="s">
        <v>58</v>
      </c>
      <c r="AI27" s="67">
        <f t="shared" si="5"/>
        <v>76357500</v>
      </c>
      <c r="AJ27" s="48">
        <f t="shared" si="8"/>
        <v>200</v>
      </c>
      <c r="AK27" s="49" t="s">
        <v>58</v>
      </c>
      <c r="AL27" s="48">
        <f t="shared" si="6"/>
        <v>13.440264026402641</v>
      </c>
      <c r="AM27" s="11"/>
      <c r="AP27" s="20"/>
    </row>
    <row r="28" spans="1:42" ht="90" x14ac:dyDescent="0.2">
      <c r="A28" s="12"/>
      <c r="B28" s="13"/>
      <c r="C28" s="21" t="s">
        <v>82</v>
      </c>
      <c r="D28" s="24" t="s">
        <v>74</v>
      </c>
      <c r="E28" s="40">
        <v>5</v>
      </c>
      <c r="F28" s="17" t="s">
        <v>61</v>
      </c>
      <c r="G28" s="18">
        <v>323250000</v>
      </c>
      <c r="H28" s="40">
        <v>1</v>
      </c>
      <c r="I28" s="17" t="s">
        <v>61</v>
      </c>
      <c r="J28" s="18">
        <v>22984500</v>
      </c>
      <c r="K28" s="40">
        <v>1</v>
      </c>
      <c r="L28" s="17" t="s">
        <v>61</v>
      </c>
      <c r="M28" s="18">
        <v>65025000</v>
      </c>
      <c r="N28" s="40">
        <v>1</v>
      </c>
      <c r="O28" s="17" t="s">
        <v>61</v>
      </c>
      <c r="P28" s="18">
        <v>500000</v>
      </c>
      <c r="Q28" s="40">
        <v>0</v>
      </c>
      <c r="R28" s="17" t="s">
        <v>61</v>
      </c>
      <c r="S28" s="18">
        <v>7412500</v>
      </c>
      <c r="T28" s="40">
        <v>0</v>
      </c>
      <c r="U28" s="17" t="s">
        <v>61</v>
      </c>
      <c r="V28" s="18">
        <v>5265000</v>
      </c>
      <c r="W28" s="40">
        <v>0</v>
      </c>
      <c r="X28" s="17" t="s">
        <v>61</v>
      </c>
      <c r="Y28" s="18">
        <v>23312500</v>
      </c>
      <c r="Z28" s="47">
        <f t="shared" si="1"/>
        <v>1</v>
      </c>
      <c r="AA28" s="17" t="s">
        <v>61</v>
      </c>
      <c r="AB28" s="46">
        <f t="shared" si="2"/>
        <v>100</v>
      </c>
      <c r="AC28" s="30" t="s">
        <v>58</v>
      </c>
      <c r="AD28" s="36">
        <f t="shared" si="7"/>
        <v>36490000</v>
      </c>
      <c r="AE28" s="46">
        <f t="shared" si="3"/>
        <v>56.116878123798543</v>
      </c>
      <c r="AF28" s="30" t="s">
        <v>58</v>
      </c>
      <c r="AG28" s="47">
        <f t="shared" si="4"/>
        <v>2</v>
      </c>
      <c r="AH28" s="17" t="s">
        <v>61</v>
      </c>
      <c r="AI28" s="36">
        <f t="shared" si="5"/>
        <v>59474500</v>
      </c>
      <c r="AJ28" s="46">
        <f t="shared" si="8"/>
        <v>40</v>
      </c>
      <c r="AK28" s="30" t="s">
        <v>58</v>
      </c>
      <c r="AL28" s="46">
        <f t="shared" si="6"/>
        <v>18.398917246713069</v>
      </c>
      <c r="AM28" s="11"/>
      <c r="AP28" s="20"/>
    </row>
    <row r="29" spans="1:42" ht="90" x14ac:dyDescent="0.2">
      <c r="A29" s="12"/>
      <c r="B29" s="13"/>
      <c r="C29" s="21" t="s">
        <v>72</v>
      </c>
      <c r="D29" s="24" t="s">
        <v>75</v>
      </c>
      <c r="E29" s="40">
        <v>5</v>
      </c>
      <c r="F29" s="17" t="s">
        <v>61</v>
      </c>
      <c r="G29" s="18">
        <v>244875000</v>
      </c>
      <c r="H29" s="40">
        <v>1</v>
      </c>
      <c r="I29" s="17" t="s">
        <v>61</v>
      </c>
      <c r="J29" s="18">
        <v>7400500</v>
      </c>
      <c r="K29" s="40">
        <v>1</v>
      </c>
      <c r="L29" s="17" t="s">
        <v>61</v>
      </c>
      <c r="M29" s="18">
        <v>22485000</v>
      </c>
      <c r="N29" s="40">
        <v>0</v>
      </c>
      <c r="O29" s="17" t="s">
        <v>61</v>
      </c>
      <c r="P29" s="18">
        <v>0</v>
      </c>
      <c r="Q29" s="40">
        <v>1</v>
      </c>
      <c r="R29" s="17" t="s">
        <v>61</v>
      </c>
      <c r="S29" s="18">
        <v>1637500</v>
      </c>
      <c r="T29" s="40">
        <v>0</v>
      </c>
      <c r="U29" s="17" t="s">
        <v>61</v>
      </c>
      <c r="V29" s="18">
        <v>3277500</v>
      </c>
      <c r="W29" s="40">
        <v>0</v>
      </c>
      <c r="X29" s="17" t="s">
        <v>61</v>
      </c>
      <c r="Y29" s="18">
        <v>4567500</v>
      </c>
      <c r="Z29" s="47">
        <f t="shared" ref="Z29" si="15">N29+Q29+T29+W29</f>
        <v>1</v>
      </c>
      <c r="AA29" s="17" t="s">
        <v>61</v>
      </c>
      <c r="AB29" s="46">
        <f t="shared" si="2"/>
        <v>100</v>
      </c>
      <c r="AC29" s="30" t="s">
        <v>58</v>
      </c>
      <c r="AD29" s="36">
        <f t="shared" ref="AD29" si="16">P29+S29+V29+Y29</f>
        <v>9482500</v>
      </c>
      <c r="AE29" s="46">
        <f t="shared" si="3"/>
        <v>42.17255948410051</v>
      </c>
      <c r="AF29" s="30" t="s">
        <v>58</v>
      </c>
      <c r="AG29" s="47">
        <f t="shared" ref="AG29" si="17">H29+Z29</f>
        <v>2</v>
      </c>
      <c r="AH29" s="17" t="s">
        <v>61</v>
      </c>
      <c r="AI29" s="36">
        <f t="shared" ref="AI29" si="18">J29+AD29</f>
        <v>16883000</v>
      </c>
      <c r="AJ29" s="46">
        <f t="shared" ref="AJ29" si="19">AG29/E29*100</f>
        <v>40</v>
      </c>
      <c r="AK29" s="30" t="s">
        <v>58</v>
      </c>
      <c r="AL29" s="46">
        <f t="shared" ref="AL29" si="20">AI29/G29*100</f>
        <v>6.8945380296069416</v>
      </c>
      <c r="AM29" s="11"/>
      <c r="AP29" s="20"/>
    </row>
    <row r="30" spans="1:42" ht="15" x14ac:dyDescent="0.2">
      <c r="A30" s="71" t="s">
        <v>36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3"/>
      <c r="AB30" s="70">
        <f>AVERAGE(AB13:AB29)</f>
        <v>99.820563294972743</v>
      </c>
      <c r="AC30" s="57"/>
      <c r="AD30" s="55"/>
      <c r="AE30" s="70">
        <f>AVERAGE(AE13,AE17,AE23,AE27)</f>
        <v>56.327417300326516</v>
      </c>
      <c r="AF30" s="57"/>
      <c r="AG30" s="56"/>
      <c r="AH30" s="57"/>
      <c r="AI30" s="56"/>
      <c r="AJ30" s="56"/>
      <c r="AK30" s="57"/>
      <c r="AL30" s="58"/>
      <c r="AM30" s="11"/>
    </row>
    <row r="31" spans="1:42" ht="15" x14ac:dyDescent="0.2">
      <c r="A31" s="71" t="s">
        <v>37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3"/>
      <c r="AB31" s="26" t="str">
        <f>IF(AB30&gt;=91,"Sangat Tinggi",IF(AB30&gt;=76,"Tinggi",IF(AB30&gt;=66,"Sedang",IF(AB30&gt;=51,"Rendah",IF(AB30&lt;=50,"Sangat Rendah")))))</f>
        <v>Sangat Tinggi</v>
      </c>
      <c r="AC31" s="57"/>
      <c r="AD31" s="59"/>
      <c r="AE31" s="26" t="str">
        <f>IF(AE30&gt;=91,"Sangat Tinggi",IF(AE30&gt;=76,"Tinggi",IF(AE30&gt;=66,"Sedang",IF(AE30&gt;=51,"Rendah",IF(AE30&lt;=50,"Sangat Rendah")))))</f>
        <v>Rendah</v>
      </c>
      <c r="AF31" s="57"/>
      <c r="AG31" s="60"/>
      <c r="AH31" s="57"/>
      <c r="AI31" s="61"/>
      <c r="AJ31" s="60"/>
      <c r="AK31" s="57"/>
      <c r="AL31" s="62"/>
      <c r="AM31" s="11"/>
    </row>
    <row r="32" spans="1:42" ht="15" x14ac:dyDescent="0.2">
      <c r="A32" s="74" t="s">
        <v>93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11"/>
    </row>
    <row r="33" spans="1:39" ht="15" x14ac:dyDescent="0.2">
      <c r="A33" s="74" t="s">
        <v>94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11"/>
    </row>
    <row r="34" spans="1:39" ht="15" x14ac:dyDescent="0.2">
      <c r="A34" s="74" t="s">
        <v>95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11"/>
    </row>
    <row r="35" spans="1:39" ht="15" x14ac:dyDescent="0.2">
      <c r="A35" s="74" t="s">
        <v>96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27"/>
    </row>
    <row r="36" spans="1:39" ht="15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9"/>
      <c r="AB36" s="28"/>
      <c r="AC36" s="29"/>
      <c r="AD36" s="28"/>
      <c r="AE36" s="28"/>
      <c r="AF36" s="29"/>
      <c r="AG36" s="28"/>
      <c r="AH36" s="29"/>
      <c r="AI36" s="28"/>
      <c r="AJ36" s="28"/>
      <c r="AK36" s="29"/>
      <c r="AL36" s="28"/>
    </row>
    <row r="37" spans="1:39" ht="15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115" t="s">
        <v>86</v>
      </c>
      <c r="AA37" s="115"/>
      <c r="AB37" s="115"/>
      <c r="AC37" s="115"/>
      <c r="AD37" s="115"/>
      <c r="AE37" s="115"/>
      <c r="AF37" s="29"/>
      <c r="AG37" s="28"/>
      <c r="AH37" s="115" t="s">
        <v>87</v>
      </c>
      <c r="AI37" s="115"/>
      <c r="AJ37" s="115"/>
      <c r="AK37" s="115"/>
      <c r="AL37" s="115"/>
      <c r="AM37" s="115"/>
    </row>
    <row r="38" spans="1:39" ht="15.75" x14ac:dyDescent="0.25">
      <c r="A38" s="34"/>
      <c r="B38" s="35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115" t="s">
        <v>100</v>
      </c>
      <c r="AA38" s="115"/>
      <c r="AB38" s="115"/>
      <c r="AC38" s="115"/>
      <c r="AD38" s="115"/>
      <c r="AE38" s="115"/>
      <c r="AF38" s="29"/>
      <c r="AG38" s="28"/>
      <c r="AH38" s="115" t="s">
        <v>100</v>
      </c>
      <c r="AI38" s="115"/>
      <c r="AJ38" s="115"/>
      <c r="AK38" s="115"/>
      <c r="AL38" s="115"/>
      <c r="AM38" s="115"/>
    </row>
    <row r="39" spans="1:39" ht="15" x14ac:dyDescent="0.2">
      <c r="Z39" s="115" t="s">
        <v>92</v>
      </c>
      <c r="AA39" s="115"/>
      <c r="AB39" s="115"/>
      <c r="AC39" s="115"/>
      <c r="AD39" s="115"/>
      <c r="AE39" s="115"/>
      <c r="AH39" s="115" t="s">
        <v>88</v>
      </c>
      <c r="AI39" s="115"/>
      <c r="AJ39" s="115"/>
      <c r="AK39" s="115"/>
      <c r="AL39" s="115"/>
      <c r="AM39" s="115"/>
    </row>
    <row r="40" spans="1:39" ht="15" x14ac:dyDescent="0.2">
      <c r="Z40" s="115" t="s">
        <v>89</v>
      </c>
      <c r="AA40" s="115"/>
      <c r="AB40" s="115"/>
      <c r="AC40" s="115"/>
      <c r="AD40" s="115"/>
      <c r="AE40" s="115"/>
      <c r="AH40" s="115" t="s">
        <v>89</v>
      </c>
      <c r="AI40" s="115"/>
      <c r="AJ40" s="115"/>
      <c r="AK40" s="115"/>
      <c r="AL40" s="115"/>
      <c r="AM40" s="115"/>
    </row>
    <row r="41" spans="1:39" ht="51" x14ac:dyDescent="0.2">
      <c r="A41" s="31" t="s">
        <v>38</v>
      </c>
      <c r="B41" s="31" t="s">
        <v>39</v>
      </c>
      <c r="C41" s="31" t="s">
        <v>40</v>
      </c>
      <c r="Z41" s="28"/>
      <c r="AA41" s="29"/>
      <c r="AB41" s="28"/>
      <c r="AC41" s="29"/>
      <c r="AD41" s="28"/>
      <c r="AH41" s="28"/>
      <c r="AI41" s="29"/>
      <c r="AJ41" s="28"/>
      <c r="AK41" s="29"/>
      <c r="AL41" s="28"/>
    </row>
    <row r="42" spans="1:39" ht="25.5" x14ac:dyDescent="0.25">
      <c r="A42" s="32" t="s">
        <v>41</v>
      </c>
      <c r="B42" s="32" t="s">
        <v>42</v>
      </c>
      <c r="C42" s="32" t="s">
        <v>43</v>
      </c>
      <c r="Z42" s="116" t="s">
        <v>97</v>
      </c>
      <c r="AA42" s="116"/>
      <c r="AB42" s="116"/>
      <c r="AC42" s="116"/>
      <c r="AD42" s="116"/>
      <c r="AE42" s="116"/>
      <c r="AH42" s="116" t="s">
        <v>90</v>
      </c>
      <c r="AI42" s="116"/>
      <c r="AJ42" s="116"/>
      <c r="AK42" s="116"/>
      <c r="AL42" s="116"/>
      <c r="AM42" s="116"/>
    </row>
    <row r="43" spans="1:39" ht="25.5" x14ac:dyDescent="0.2">
      <c r="A43" s="32" t="s">
        <v>44</v>
      </c>
      <c r="B43" s="32" t="s">
        <v>45</v>
      </c>
      <c r="C43" s="32" t="s">
        <v>46</v>
      </c>
      <c r="Z43" s="117" t="s">
        <v>98</v>
      </c>
      <c r="AA43" s="117"/>
      <c r="AB43" s="117"/>
      <c r="AC43" s="117"/>
      <c r="AD43" s="117"/>
      <c r="AE43" s="117"/>
      <c r="AH43" s="117" t="s">
        <v>91</v>
      </c>
      <c r="AI43" s="117"/>
      <c r="AJ43" s="117"/>
      <c r="AK43" s="117"/>
      <c r="AL43" s="117"/>
      <c r="AM43" s="117"/>
    </row>
    <row r="44" spans="1:39" ht="25.5" x14ac:dyDescent="0.2">
      <c r="A44" s="32" t="s">
        <v>47</v>
      </c>
      <c r="B44" s="32" t="s">
        <v>48</v>
      </c>
      <c r="C44" s="32" t="s">
        <v>49</v>
      </c>
    </row>
    <row r="45" spans="1:39" ht="25.5" x14ac:dyDescent="0.2">
      <c r="A45" s="32" t="s">
        <v>50</v>
      </c>
      <c r="B45" s="32" t="s">
        <v>51</v>
      </c>
      <c r="C45" s="32" t="s">
        <v>52</v>
      </c>
    </row>
    <row r="46" spans="1:39" ht="25.5" x14ac:dyDescent="0.2">
      <c r="A46" s="32" t="s">
        <v>53</v>
      </c>
      <c r="B46" s="33" t="s">
        <v>54</v>
      </c>
      <c r="C46" s="32" t="s">
        <v>55</v>
      </c>
    </row>
  </sheetData>
  <mergeCells count="82">
    <mergeCell ref="Z40:AE40"/>
    <mergeCell ref="AH40:AM40"/>
    <mergeCell ref="Z42:AE42"/>
    <mergeCell ref="AH42:AM42"/>
    <mergeCell ref="Z43:AE43"/>
    <mergeCell ref="AH43:AM43"/>
    <mergeCell ref="Z37:AE37"/>
    <mergeCell ref="AH37:AM37"/>
    <mergeCell ref="Z38:AE38"/>
    <mergeCell ref="AH38:AM38"/>
    <mergeCell ref="Z39:AE39"/>
    <mergeCell ref="AH39:AM39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35:AL35"/>
    <mergeCell ref="A32:AL32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30:AA30"/>
    <mergeCell ref="AJ11:AK11"/>
    <mergeCell ref="A31:AA31"/>
    <mergeCell ref="A33:AL33"/>
    <mergeCell ref="A34:AL34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Bag Ekobang TU</vt:lpstr>
      <vt:lpstr>'Bag Ekobang TU'!Print_Area</vt:lpstr>
      <vt:lpstr>'Bag Ekobang TU'!Print_Titles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2021-01-08T07:06:07Z</dcterms:modified>
</cp:coreProperties>
</file>