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Satpol PP" sheetId="1" r:id="rId1"/>
  </sheets>
  <definedNames>
    <definedName name="_xlnm.Print_Area" localSheetId="0">'Satpol PP'!$A$1:$AM$70</definedName>
    <definedName name="_xlnm.Print_Titles" localSheetId="0">'Satpol PP'!$7:$12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0" i="1" l="1"/>
  <c r="AE50" i="1"/>
  <c r="Y27" i="1"/>
  <c r="Y20" i="1"/>
  <c r="W17" i="1"/>
  <c r="Y46" i="1"/>
  <c r="Y39" i="1"/>
  <c r="Y35" i="1"/>
  <c r="Y32" i="1"/>
  <c r="Y16" i="1"/>
  <c r="T17" i="1" l="1"/>
  <c r="Q17" i="1"/>
  <c r="V46" i="1"/>
  <c r="V39" i="1"/>
  <c r="V35" i="1"/>
  <c r="V32" i="1"/>
  <c r="V27" i="1"/>
  <c r="V20" i="1"/>
  <c r="V16" i="1"/>
  <c r="M39" i="1" l="1"/>
  <c r="J39" i="1"/>
  <c r="M35" i="1"/>
  <c r="J35" i="1"/>
  <c r="J46" i="1"/>
  <c r="S46" i="1" l="1"/>
  <c r="S39" i="1"/>
  <c r="S35" i="1"/>
  <c r="S32" i="1"/>
  <c r="S27" i="1"/>
  <c r="S20" i="1"/>
  <c r="S16" i="1"/>
  <c r="J27" i="1" l="1"/>
  <c r="J20" i="1"/>
  <c r="G39" i="1" l="1"/>
  <c r="P39" i="1"/>
  <c r="M32" i="1"/>
  <c r="M27" i="1"/>
  <c r="N17" i="1"/>
  <c r="G16" i="1"/>
  <c r="J16" i="1"/>
  <c r="P16" i="1"/>
  <c r="M16" i="1"/>
  <c r="P46" i="1" l="1"/>
  <c r="M46" i="1"/>
  <c r="P35" i="1"/>
  <c r="P32" i="1"/>
  <c r="P27" i="1"/>
  <c r="P20" i="1"/>
  <c r="AI45" i="1"/>
  <c r="AL45" i="1" s="1"/>
  <c r="AG45" i="1"/>
  <c r="AJ45" i="1" s="1"/>
  <c r="G46" i="1"/>
  <c r="G35" i="1"/>
  <c r="J32" i="1"/>
  <c r="E44" i="1"/>
  <c r="Z40" i="1"/>
  <c r="Z44" i="1"/>
  <c r="Z43" i="1"/>
  <c r="AI49" i="1"/>
  <c r="AL49" i="1" s="1"/>
  <c r="AG49" i="1"/>
  <c r="AJ49" i="1" s="1"/>
  <c r="AI48" i="1"/>
  <c r="AL48" i="1" s="1"/>
  <c r="AG48" i="1"/>
  <c r="AJ48" i="1" s="1"/>
  <c r="Z37" i="1"/>
  <c r="E34" i="1"/>
  <c r="G32" i="1"/>
  <c r="E31" i="1"/>
  <c r="E30" i="1"/>
  <c r="E28" i="1"/>
  <c r="G27" i="1"/>
  <c r="E22" i="1"/>
  <c r="E24" i="1"/>
  <c r="E25" i="1"/>
  <c r="E26" i="1"/>
  <c r="E21" i="1"/>
  <c r="G20" i="1"/>
  <c r="E19" i="1"/>
  <c r="E18" i="1"/>
  <c r="AG40" i="1" l="1"/>
  <c r="AJ40" i="1" s="1"/>
  <c r="AB40" i="1"/>
  <c r="AG37" i="1"/>
  <c r="AJ37" i="1" s="1"/>
  <c r="AB37" i="1"/>
  <c r="AG43" i="1"/>
  <c r="AJ43" i="1" s="1"/>
  <c r="AB43" i="1"/>
  <c r="AG44" i="1"/>
  <c r="AJ44" i="1" s="1"/>
  <c r="AB44" i="1"/>
  <c r="AD34" i="1"/>
  <c r="Z34" i="1"/>
  <c r="M20" i="1"/>
  <c r="AG34" i="1" l="1"/>
  <c r="AJ34" i="1" s="1"/>
  <c r="AB34" i="1"/>
  <c r="AI34" i="1"/>
  <c r="AL34" i="1" s="1"/>
  <c r="AE34" i="1"/>
  <c r="Z17" i="1"/>
  <c r="AG17" i="1" l="1"/>
  <c r="AJ17" i="1" s="1"/>
  <c r="AB17" i="1"/>
  <c r="AD31" i="1"/>
  <c r="Z31" i="1"/>
  <c r="AD30" i="1"/>
  <c r="Z30" i="1"/>
  <c r="AG30" i="1" l="1"/>
  <c r="AJ30" i="1" s="1"/>
  <c r="AB30" i="1"/>
  <c r="AI38" i="1"/>
  <c r="AL38" i="1" s="1"/>
  <c r="AG31" i="1"/>
  <c r="AJ31" i="1" s="1"/>
  <c r="AB31" i="1"/>
  <c r="AG38" i="1"/>
  <c r="AJ38" i="1" s="1"/>
  <c r="AI30" i="1"/>
  <c r="AL30" i="1" s="1"/>
  <c r="AE30" i="1"/>
  <c r="AI31" i="1"/>
  <c r="AL31" i="1" s="1"/>
  <c r="AE31" i="1"/>
  <c r="AD42" i="1"/>
  <c r="Z42" i="1"/>
  <c r="AD41" i="1"/>
  <c r="Z41" i="1"/>
  <c r="AD39" i="1"/>
  <c r="Z39" i="1"/>
  <c r="AD47" i="1"/>
  <c r="Z47" i="1"/>
  <c r="AD46" i="1"/>
  <c r="Z46" i="1"/>
  <c r="AD36" i="1"/>
  <c r="Z36" i="1"/>
  <c r="AD35" i="1"/>
  <c r="Z35" i="1"/>
  <c r="AD33" i="1"/>
  <c r="Z33" i="1"/>
  <c r="AD32" i="1"/>
  <c r="Z32" i="1"/>
  <c r="AD29" i="1"/>
  <c r="Z29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G18" i="1" l="1"/>
  <c r="AJ18" i="1" s="1"/>
  <c r="AB18" i="1"/>
  <c r="AG27" i="1"/>
  <c r="AJ27" i="1" s="1"/>
  <c r="AB27" i="1"/>
  <c r="AG36" i="1"/>
  <c r="AJ36" i="1" s="1"/>
  <c r="AB36" i="1"/>
  <c r="AG47" i="1"/>
  <c r="AJ47" i="1" s="1"/>
  <c r="AB47" i="1"/>
  <c r="AI18" i="1"/>
  <c r="AL18" i="1" s="1"/>
  <c r="AE18" i="1"/>
  <c r="AG24" i="1"/>
  <c r="AJ24" i="1" s="1"/>
  <c r="AB24" i="1"/>
  <c r="AI25" i="1"/>
  <c r="AL25" i="1" s="1"/>
  <c r="AE25" i="1"/>
  <c r="AI27" i="1"/>
  <c r="AL27" i="1" s="1"/>
  <c r="AE27" i="1"/>
  <c r="AI29" i="1"/>
  <c r="AL29" i="1" s="1"/>
  <c r="AE29" i="1"/>
  <c r="AI33" i="1"/>
  <c r="AL33" i="1" s="1"/>
  <c r="AE33" i="1"/>
  <c r="AI36" i="1"/>
  <c r="AL36" i="1" s="1"/>
  <c r="AE36" i="1"/>
  <c r="AI47" i="1"/>
  <c r="AL47" i="1" s="1"/>
  <c r="AE47" i="1"/>
  <c r="AI41" i="1"/>
  <c r="AL41" i="1" s="1"/>
  <c r="AE41" i="1"/>
  <c r="AI16" i="1"/>
  <c r="AL16" i="1" s="1"/>
  <c r="AE16" i="1"/>
  <c r="AI22" i="1"/>
  <c r="AL22" i="1" s="1"/>
  <c r="AE22" i="1"/>
  <c r="AG29" i="1"/>
  <c r="AJ29" i="1" s="1"/>
  <c r="AB29" i="1"/>
  <c r="AG20" i="1"/>
  <c r="AJ20" i="1" s="1"/>
  <c r="AB20" i="1"/>
  <c r="AG23" i="1"/>
  <c r="AJ23" i="1" s="1"/>
  <c r="AI24" i="1"/>
  <c r="AL24" i="1" s="1"/>
  <c r="AE24" i="1"/>
  <c r="AG26" i="1"/>
  <c r="AJ26" i="1" s="1"/>
  <c r="AB26" i="1"/>
  <c r="AG28" i="1"/>
  <c r="AJ28" i="1" s="1"/>
  <c r="AB28" i="1"/>
  <c r="AG32" i="1"/>
  <c r="AJ32" i="1" s="1"/>
  <c r="AB32" i="1"/>
  <c r="AG35" i="1"/>
  <c r="AJ35" i="1" s="1"/>
  <c r="AB35" i="1"/>
  <c r="AG46" i="1"/>
  <c r="AJ46" i="1" s="1"/>
  <c r="AB46" i="1"/>
  <c r="AG39" i="1"/>
  <c r="AJ39" i="1" s="1"/>
  <c r="AB39" i="1"/>
  <c r="AG42" i="1"/>
  <c r="AJ42" i="1" s="1"/>
  <c r="AB42" i="1"/>
  <c r="AG21" i="1"/>
  <c r="AJ21" i="1" s="1"/>
  <c r="AB21" i="1"/>
  <c r="AG25" i="1"/>
  <c r="AJ25" i="1" s="1"/>
  <c r="AB25" i="1"/>
  <c r="AG33" i="1"/>
  <c r="AJ33" i="1" s="1"/>
  <c r="AB33" i="1"/>
  <c r="AG41" i="1"/>
  <c r="AJ41" i="1" s="1"/>
  <c r="AB41" i="1"/>
  <c r="AI21" i="1"/>
  <c r="AL21" i="1" s="1"/>
  <c r="AE21" i="1"/>
  <c r="AG19" i="1"/>
  <c r="AJ19" i="1" s="1"/>
  <c r="AB19" i="1"/>
  <c r="AI19" i="1"/>
  <c r="AL19" i="1" s="1"/>
  <c r="AE19" i="1"/>
  <c r="AI20" i="1"/>
  <c r="AL20" i="1" s="1"/>
  <c r="AE20" i="1"/>
  <c r="AG22" i="1"/>
  <c r="AJ22" i="1" s="1"/>
  <c r="AB22" i="1"/>
  <c r="AI23" i="1"/>
  <c r="AL23" i="1" s="1"/>
  <c r="AI26" i="1"/>
  <c r="AL26" i="1" s="1"/>
  <c r="AE26" i="1"/>
  <c r="AI28" i="1"/>
  <c r="AL28" i="1" s="1"/>
  <c r="AE28" i="1"/>
  <c r="AI32" i="1"/>
  <c r="AL32" i="1" s="1"/>
  <c r="AE32" i="1"/>
  <c r="AI35" i="1"/>
  <c r="AL35" i="1" s="1"/>
  <c r="AE35" i="1"/>
  <c r="AI46" i="1"/>
  <c r="AL46" i="1" s="1"/>
  <c r="AE46" i="1"/>
  <c r="AI39" i="1"/>
  <c r="AL39" i="1" s="1"/>
  <c r="AE39" i="1"/>
  <c r="AI42" i="1"/>
  <c r="AL42" i="1" s="1"/>
  <c r="AE42" i="1"/>
  <c r="AG16" i="1"/>
  <c r="AE51" i="1" l="1"/>
  <c r="AJ16" i="1"/>
  <c r="AB16" i="1"/>
  <c r="AB51" i="1" l="1"/>
</calcChain>
</file>

<file path=xl/comments1.xml><?xml version="1.0" encoding="utf-8"?>
<comments xmlns="http://schemas.openxmlformats.org/spreadsheetml/2006/main">
  <authors>
    <author>W10 PRO</author>
  </authors>
  <commentList>
    <comment ref="S41" authorId="0" shapeId="0">
      <text>
        <r>
          <rPr>
            <b/>
            <sz val="12"/>
            <color indexed="81"/>
            <rFont val="Tahoma"/>
            <family val="2"/>
          </rPr>
          <t>pembelian kaos bimtek</t>
        </r>
      </text>
    </comment>
    <comment ref="N43" authorId="0" shapeId="0">
      <text>
        <r>
          <rPr>
            <b/>
            <sz val="12"/>
            <color indexed="81"/>
            <rFont val="Tahoma"/>
            <family val="2"/>
          </rPr>
          <t>15 Menit</t>
        </r>
      </text>
    </comment>
  </commentList>
</comments>
</file>

<file path=xl/sharedStrings.xml><?xml version="1.0" encoding="utf-8"?>
<sst xmlns="http://schemas.openxmlformats.org/spreadsheetml/2006/main" count="528" uniqueCount="138">
  <si>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</si>
  <si>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</si>
  <si>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</si>
  <si>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</si>
  <si>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</si>
  <si>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</si>
  <si>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</si>
  <si>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</si>
  <si>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</si>
  <si>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</si>
  <si>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</si>
  <si>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</si>
  <si>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</si>
  <si>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</si>
  <si>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</si>
  <si>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</si>
  <si>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</si>
  <si>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</si>
  <si>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</si>
  <si>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</si>
  <si>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</si>
  <si>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</si>
  <si>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</si>
  <si>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</si>
  <si>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</si>
  <si>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</si>
  <si>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</si>
  <si>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</si>
  <si>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</si>
  <si>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</si>
  <si>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</si>
  <si>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</si>
  <si>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</si>
  <si>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</si>
  <si>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</si>
  <si>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</si>
  <si>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</si>
  <si>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</si>
  <si>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</si>
  <si>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</si>
  <si>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</si>
  <si>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</si>
  <si>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</si>
  <si>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</si>
  <si>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</si>
  <si>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</si>
  <si>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</si>
  <si>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</si>
  <si>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</si>
  <si>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</si>
  <si>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</si>
  <si>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</si>
  <si>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</si>
  <si>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</si>
  <si>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</si>
  <si>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</si>
  <si>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</si>
  <si>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</si>
  <si>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</si>
  <si>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</si>
  <si>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</si>
  <si>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</si>
  <si>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</si>
  <si>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</si>
  <si>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</si>
  <si>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</si>
  <si>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</si>
  <si>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</si>
  <si>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</si>
  <si>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</si>
  <si>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</si>
  <si>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</si>
  <si>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</si>
  <si>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</si>
  <si>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</si>
  <si>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</si>
  <si>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</si>
  <si>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</si>
  <si>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</si>
  <si>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</si>
  <si>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</si>
  <si>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Tingkat pemenuhan aspek kualitas dokumen keuangan daerah</t>
  </si>
  <si>
    <t>SATUAN POLISI PAMONG PRAJA</t>
  </si>
  <si>
    <t>Satuan Polisi Pamong Praja</t>
  </si>
  <si>
    <t>Penyediaan peralatan dan perlengkapan kantor</t>
  </si>
  <si>
    <t>Pemeliharaan rutin/berkala gedung kantor</t>
  </si>
  <si>
    <t>Peralatan dan perlengkapan kantor kondisi baik</t>
  </si>
  <si>
    <t>Gedung kantor kondisi baik</t>
  </si>
  <si>
    <t>Kendaraan dinas/operasional kondisi baik</t>
  </si>
  <si>
    <t>Peningkatan Fisik dan Keterampilan Anggota</t>
  </si>
  <si>
    <t xml:space="preserve">Pelayanan Perangkat Daerah sesuai standar
</t>
  </si>
  <si>
    <t>Meningkatnya Perlindungan Sosial dan Masyarakat</t>
  </si>
  <si>
    <t>Program Pemeliharaan Kamtibmas dan Pencegahan Tindak Kriminal</t>
  </si>
  <si>
    <t>Patroli dan Pembinaan Keamanan, Ketertiban dan Ketentraman Masyarakat</t>
  </si>
  <si>
    <t>Pengaman Pejabat Kegiatan Pemerintah Daerah</t>
  </si>
  <si>
    <t>Pesentase kawasan ketertiban umum yang diobservasi</t>
  </si>
  <si>
    <t>Penindakan dan Penyelesaian Penegakkan Perda</t>
  </si>
  <si>
    <t>Cakupan Penyeleaian Penegakkan Perda</t>
  </si>
  <si>
    <t>Cakupan penyelesaian penegakkan perda</t>
  </si>
  <si>
    <t>Program Layanan Penanganan Kebakaran dan Perlindungan Masyarakat</t>
  </si>
  <si>
    <t>Pengorganisasian dan Pemberdayaan Linmas</t>
  </si>
  <si>
    <t>Tingkat Kepuasan Pelayanan</t>
  </si>
  <si>
    <t>Dok</t>
  </si>
  <si>
    <t>Keg</t>
  </si>
  <si>
    <t>Pengadaan pakaian dinas beserta perlengkapannya</t>
  </si>
  <si>
    <t>Paket</t>
  </si>
  <si>
    <t>Persentase Zona Merah Yang Tertib</t>
  </si>
  <si>
    <t>Persentase laporan Yang Ditindak Lanjuti Dalam 24 Jam</t>
  </si>
  <si>
    <t>Persentase Ketaatan Ketepatan tindakan aparat yang sesuai dengan SOP</t>
  </si>
  <si>
    <t>Sosialisasi Peraturan Daerah / Peraturan Bupati</t>
  </si>
  <si>
    <t>Peningkatan Kerja Sama dengan Aparatur Keamanan dalam Teknik Pencegahan dan Penyelesaian Penegakkan Perda</t>
  </si>
  <si>
    <t>Persentase pelaksanaan sosialisasi peraturan daerah/bupati</t>
  </si>
  <si>
    <t>persentase pelaksanaan patroli dan pengawasan penegakan perda</t>
  </si>
  <si>
    <t>Persentase anggota satlinmas per RT</t>
  </si>
  <si>
    <t>Jumlah Armada yang berkapasitas diatas 300-5000 liter</t>
  </si>
  <si>
    <t>Waktu Tanggap (respons time) penanganan kebakaran</t>
  </si>
  <si>
    <t>Jumlah organisasi BPK/PMK yang telah terorganisasi dengan baik</t>
  </si>
  <si>
    <t>BPK/PMK</t>
  </si>
  <si>
    <t>Persentase pemenuhan perlindungan masyarakat</t>
  </si>
  <si>
    <t>Persentase pelayanan penyelamatan dan evakuasi korban bencana kebakaran</t>
  </si>
  <si>
    <t>Peningkatan Kesiaagan Penanggulangan Kebakaran</t>
  </si>
  <si>
    <t>Pengamanan Pemilu</t>
  </si>
  <si>
    <t>Program Penegakan Peraturan Daerah</t>
  </si>
  <si>
    <t>Tingkat pemenuhan aspek kualitas dokumen AKIP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</si>
  <si>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</si>
  <si>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</si>
  <si>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</si>
  <si>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</si>
  <si>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</si>
  <si>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</si>
  <si>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</si>
  <si>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</si>
  <si>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</si>
  <si>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Satuan Polisi Pamong Praja</t>
  </si>
  <si>
    <t>Drs. H. IWAN FRIADY, M.AP</t>
  </si>
  <si>
    <t>NIP. 19740808 199311 1 002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</si>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</sst>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7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15" xfId="0" applyNumberFormat="1" applyFont="1" applyFill="1" applyBorder="1" applyAlignment="1">
      <alignment vertical="top"/>
    </xf>
    <xf numFmtId="166" fontId="8" fillId="0" borderId="2" xfId="2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165" fontId="8" fillId="0" borderId="6" xfId="1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166" fontId="8" fillId="0" borderId="6" xfId="2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165" fontId="8" fillId="0" borderId="11" xfId="1" applyNumberFormat="1" applyFont="1" applyFill="1" applyBorder="1" applyAlignment="1">
      <alignment vertical="top"/>
    </xf>
    <xf numFmtId="165" fontId="8" fillId="0" borderId="11" xfId="1" quotePrefix="1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8" fillId="6" borderId="6" xfId="0" applyFont="1" applyFill="1" applyBorder="1" applyAlignment="1">
      <alignment horizontal="left" vertical="top" wrapText="1"/>
    </xf>
    <xf numFmtId="166" fontId="8" fillId="0" borderId="11" xfId="0" applyNumberFormat="1" applyFont="1" applyFill="1" applyBorder="1" applyAlignment="1">
      <alignment vertical="top"/>
    </xf>
    <xf numFmtId="2" fontId="8" fillId="0" borderId="11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6"/>
  <sheetViews>
    <sheetView tabSelected="1" showRuler="0" view="pageBreakPreview" topLeftCell="A43" zoomScale="70" zoomScaleNormal="40" zoomScaleSheetLayoutView="70" zoomScalePageLayoutView="55" workbookViewId="0">
      <selection activeCell="N47" sqref="N4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57031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"/>
    </row>
    <row r="2" spans="1:45" ht="23.25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3"/>
    </row>
    <row r="3" spans="1:45" ht="23.25" x14ac:dyDescent="0.35">
      <c r="A3" s="116" t="s">
        <v>82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3"/>
    </row>
    <row r="4" spans="1:45" ht="23.25" x14ac:dyDescent="0.35">
      <c r="A4" s="117" t="s">
        <v>136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"/>
    </row>
    <row r="5" spans="1:45" ht="18" x14ac:dyDescent="0.2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</row>
    <row r="6" spans="1:45" ht="18" x14ac:dyDescent="0.25">
      <c r="A6" s="119" t="s">
        <v>82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</row>
    <row r="7" spans="1:45" ht="81" customHeight="1" x14ac:dyDescent="0.2">
      <c r="A7" s="123" t="s">
        <v>3</v>
      </c>
      <c r="B7" s="123" t="s">
        <v>4</v>
      </c>
      <c r="C7" s="124" t="s">
        <v>5</v>
      </c>
      <c r="D7" s="124" t="s">
        <v>6</v>
      </c>
      <c r="E7" s="107" t="s">
        <v>7</v>
      </c>
      <c r="F7" s="108"/>
      <c r="G7" s="109"/>
      <c r="H7" s="107" t="s">
        <v>8</v>
      </c>
      <c r="I7" s="108"/>
      <c r="J7" s="109"/>
      <c r="K7" s="107" t="s">
        <v>9</v>
      </c>
      <c r="L7" s="108"/>
      <c r="M7" s="108"/>
      <c r="N7" s="107" t="s">
        <v>10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  <c r="Z7" s="107" t="s">
        <v>126</v>
      </c>
      <c r="AA7" s="108"/>
      <c r="AB7" s="108"/>
      <c r="AC7" s="108"/>
      <c r="AD7" s="108"/>
      <c r="AE7" s="108"/>
      <c r="AF7" s="109"/>
      <c r="AG7" s="107" t="s">
        <v>11</v>
      </c>
      <c r="AH7" s="108"/>
      <c r="AI7" s="109"/>
      <c r="AJ7" s="107" t="s">
        <v>12</v>
      </c>
      <c r="AK7" s="108"/>
      <c r="AL7" s="108"/>
      <c r="AM7" s="131" t="s">
        <v>13</v>
      </c>
      <c r="AO7" s="4"/>
      <c r="AP7" s="4"/>
      <c r="AQ7" s="4"/>
      <c r="AR7" s="4"/>
      <c r="AS7" s="4"/>
    </row>
    <row r="8" spans="1:45" ht="18" customHeight="1" x14ac:dyDescent="0.2">
      <c r="A8" s="123"/>
      <c r="B8" s="123"/>
      <c r="C8" s="124"/>
      <c r="D8" s="124"/>
      <c r="E8" s="110"/>
      <c r="F8" s="111"/>
      <c r="G8" s="112"/>
      <c r="H8" s="110"/>
      <c r="I8" s="111"/>
      <c r="J8" s="112"/>
      <c r="K8" s="113"/>
      <c r="L8" s="114"/>
      <c r="M8" s="114"/>
      <c r="N8" s="113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5"/>
      <c r="Z8" s="113"/>
      <c r="AA8" s="114"/>
      <c r="AB8" s="114"/>
      <c r="AC8" s="114"/>
      <c r="AD8" s="114"/>
      <c r="AE8" s="114"/>
      <c r="AF8" s="115"/>
      <c r="AG8" s="113"/>
      <c r="AH8" s="114"/>
      <c r="AI8" s="115"/>
      <c r="AJ8" s="113"/>
      <c r="AK8" s="114"/>
      <c r="AL8" s="114"/>
      <c r="AM8" s="132"/>
    </row>
    <row r="9" spans="1:45" ht="15.75" customHeight="1" x14ac:dyDescent="0.2">
      <c r="A9" s="123"/>
      <c r="B9" s="123"/>
      <c r="C9" s="124"/>
      <c r="D9" s="124"/>
      <c r="E9" s="113"/>
      <c r="F9" s="114"/>
      <c r="G9" s="115"/>
      <c r="H9" s="113"/>
      <c r="I9" s="114"/>
      <c r="J9" s="115"/>
      <c r="K9" s="133">
        <v>2020</v>
      </c>
      <c r="L9" s="134"/>
      <c r="M9" s="135"/>
      <c r="N9" s="120" t="s">
        <v>14</v>
      </c>
      <c r="O9" s="121"/>
      <c r="P9" s="122"/>
      <c r="Q9" s="120" t="s">
        <v>15</v>
      </c>
      <c r="R9" s="121"/>
      <c r="S9" s="122"/>
      <c r="T9" s="120" t="s">
        <v>16</v>
      </c>
      <c r="U9" s="121"/>
      <c r="V9" s="122"/>
      <c r="W9" s="120" t="s">
        <v>17</v>
      </c>
      <c r="X9" s="121"/>
      <c r="Y9" s="122"/>
      <c r="Z9" s="120">
        <v>2020</v>
      </c>
      <c r="AA9" s="121"/>
      <c r="AB9" s="121"/>
      <c r="AC9" s="121"/>
      <c r="AD9" s="121"/>
      <c r="AE9" s="121"/>
      <c r="AF9" s="122"/>
      <c r="AG9" s="120">
        <v>2020</v>
      </c>
      <c r="AH9" s="121"/>
      <c r="AI9" s="122"/>
      <c r="AJ9" s="120">
        <v>2020</v>
      </c>
      <c r="AK9" s="121"/>
      <c r="AL9" s="122"/>
      <c r="AM9" s="5"/>
    </row>
    <row r="10" spans="1:45" s="7" customFormat="1" ht="15.75" x14ac:dyDescent="0.25">
      <c r="A10" s="145">
        <v>1</v>
      </c>
      <c r="B10" s="145">
        <v>2</v>
      </c>
      <c r="C10" s="145">
        <v>3</v>
      </c>
      <c r="D10" s="145">
        <v>4</v>
      </c>
      <c r="E10" s="128">
        <v>5</v>
      </c>
      <c r="F10" s="129"/>
      <c r="G10" s="130"/>
      <c r="H10" s="128">
        <v>6</v>
      </c>
      <c r="I10" s="129"/>
      <c r="J10" s="130"/>
      <c r="K10" s="125">
        <v>7</v>
      </c>
      <c r="L10" s="126"/>
      <c r="M10" s="127"/>
      <c r="N10" s="125">
        <v>8</v>
      </c>
      <c r="O10" s="126"/>
      <c r="P10" s="127"/>
      <c r="Q10" s="125">
        <v>9</v>
      </c>
      <c r="R10" s="126"/>
      <c r="S10" s="127"/>
      <c r="T10" s="125">
        <v>10</v>
      </c>
      <c r="U10" s="126"/>
      <c r="V10" s="127"/>
      <c r="W10" s="125">
        <v>11</v>
      </c>
      <c r="X10" s="126"/>
      <c r="Y10" s="127"/>
      <c r="Z10" s="136">
        <v>12</v>
      </c>
      <c r="AA10" s="137"/>
      <c r="AB10" s="137"/>
      <c r="AC10" s="137"/>
      <c r="AD10" s="137"/>
      <c r="AE10" s="137"/>
      <c r="AF10" s="138"/>
      <c r="AG10" s="136">
        <v>13</v>
      </c>
      <c r="AH10" s="137"/>
      <c r="AI10" s="138"/>
      <c r="AJ10" s="136">
        <v>14</v>
      </c>
      <c r="AK10" s="137"/>
      <c r="AL10" s="138"/>
      <c r="AM10" s="6">
        <v>15</v>
      </c>
    </row>
    <row r="11" spans="1:45" s="7" customFormat="1" ht="87" customHeight="1" x14ac:dyDescent="0.2">
      <c r="A11" s="146"/>
      <c r="B11" s="146"/>
      <c r="C11" s="146"/>
      <c r="D11" s="146"/>
      <c r="E11" s="139" t="s">
        <v>18</v>
      </c>
      <c r="F11" s="140"/>
      <c r="G11" s="143" t="s">
        <v>19</v>
      </c>
      <c r="H11" s="139" t="s">
        <v>18</v>
      </c>
      <c r="I11" s="140"/>
      <c r="J11" s="143" t="s">
        <v>19</v>
      </c>
      <c r="K11" s="139" t="s">
        <v>18</v>
      </c>
      <c r="L11" s="140"/>
      <c r="M11" s="145" t="s">
        <v>19</v>
      </c>
      <c r="N11" s="139" t="s">
        <v>18</v>
      </c>
      <c r="O11" s="140"/>
      <c r="P11" s="145" t="s">
        <v>19</v>
      </c>
      <c r="Q11" s="139" t="s">
        <v>18</v>
      </c>
      <c r="R11" s="140"/>
      <c r="S11" s="145" t="s">
        <v>19</v>
      </c>
      <c r="T11" s="139" t="s">
        <v>18</v>
      </c>
      <c r="U11" s="140"/>
      <c r="V11" s="145" t="s">
        <v>19</v>
      </c>
      <c r="W11" s="139" t="s">
        <v>18</v>
      </c>
      <c r="X11" s="140"/>
      <c r="Y11" s="145" t="s">
        <v>19</v>
      </c>
      <c r="Z11" s="128" t="s">
        <v>20</v>
      </c>
      <c r="AA11" s="130"/>
      <c r="AB11" s="128" t="s">
        <v>124</v>
      </c>
      <c r="AC11" s="130"/>
      <c r="AD11" s="8" t="s">
        <v>21</v>
      </c>
      <c r="AE11" s="128" t="s">
        <v>125</v>
      </c>
      <c r="AF11" s="130"/>
      <c r="AG11" s="128" t="s">
        <v>22</v>
      </c>
      <c r="AH11" s="130"/>
      <c r="AI11" s="8" t="s">
        <v>23</v>
      </c>
      <c r="AJ11" s="128" t="s">
        <v>24</v>
      </c>
      <c r="AK11" s="130"/>
      <c r="AL11" s="8" t="s">
        <v>25</v>
      </c>
      <c r="AM11" s="9"/>
    </row>
    <row r="12" spans="1:45" s="7" customFormat="1" ht="15.75" x14ac:dyDescent="0.2">
      <c r="A12" s="143"/>
      <c r="B12" s="143"/>
      <c r="C12" s="143"/>
      <c r="D12" s="143"/>
      <c r="E12" s="141"/>
      <c r="F12" s="142"/>
      <c r="G12" s="144"/>
      <c r="H12" s="141"/>
      <c r="I12" s="142"/>
      <c r="J12" s="144"/>
      <c r="K12" s="141"/>
      <c r="L12" s="142"/>
      <c r="M12" s="143"/>
      <c r="N12" s="141"/>
      <c r="O12" s="142"/>
      <c r="P12" s="143"/>
      <c r="Q12" s="141"/>
      <c r="R12" s="142"/>
      <c r="S12" s="143"/>
      <c r="T12" s="141"/>
      <c r="U12" s="142"/>
      <c r="V12" s="143"/>
      <c r="W12" s="141"/>
      <c r="X12" s="142"/>
      <c r="Y12" s="143"/>
      <c r="Z12" s="141" t="s">
        <v>18</v>
      </c>
      <c r="AA12" s="142"/>
      <c r="AB12" s="141" t="s">
        <v>18</v>
      </c>
      <c r="AC12" s="142"/>
      <c r="AD12" s="10" t="s">
        <v>19</v>
      </c>
      <c r="AE12" s="141" t="s">
        <v>19</v>
      </c>
      <c r="AF12" s="142"/>
      <c r="AG12" s="141" t="s">
        <v>18</v>
      </c>
      <c r="AH12" s="142"/>
      <c r="AI12" s="10" t="s">
        <v>19</v>
      </c>
      <c r="AJ12" s="141" t="s">
        <v>18</v>
      </c>
      <c r="AK12" s="142"/>
      <c r="AL12" s="10" t="s">
        <v>19</v>
      </c>
      <c r="AM12" s="103"/>
    </row>
    <row r="13" spans="1:45" ht="15" hidden="1" customHeight="1" x14ac:dyDescent="0.2">
      <c r="A13" s="148"/>
      <c r="B13" s="151" t="s">
        <v>26</v>
      </c>
      <c r="C13" s="154" t="s">
        <v>27</v>
      </c>
      <c r="D13" s="151" t="s">
        <v>28</v>
      </c>
      <c r="E13" s="157" t="s">
        <v>29</v>
      </c>
      <c r="F13" s="158"/>
      <c r="G13" s="148"/>
      <c r="H13" s="157" t="s">
        <v>30</v>
      </c>
      <c r="I13" s="158"/>
      <c r="J13" s="154" t="s">
        <v>31</v>
      </c>
      <c r="K13" s="163" t="s">
        <v>32</v>
      </c>
      <c r="L13" s="164"/>
      <c r="M13" s="154" t="s">
        <v>33</v>
      </c>
      <c r="N13" s="163" t="s">
        <v>34</v>
      </c>
      <c r="O13" s="16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96"/>
      <c r="AD13" s="11"/>
      <c r="AE13" s="11"/>
      <c r="AF13" s="96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49"/>
      <c r="B14" s="152"/>
      <c r="C14" s="155"/>
      <c r="D14" s="152"/>
      <c r="E14" s="159"/>
      <c r="F14" s="160"/>
      <c r="G14" s="149"/>
      <c r="H14" s="159"/>
      <c r="I14" s="160"/>
      <c r="J14" s="155"/>
      <c r="K14" s="165"/>
      <c r="L14" s="166"/>
      <c r="M14" s="155"/>
      <c r="N14" s="165"/>
      <c r="O14" s="16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97"/>
      <c r="AD14" s="14"/>
      <c r="AE14" s="14"/>
      <c r="AF14" s="97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50"/>
      <c r="B15" s="153"/>
      <c r="C15" s="156"/>
      <c r="D15" s="153"/>
      <c r="E15" s="161"/>
      <c r="F15" s="162"/>
      <c r="G15" s="150"/>
      <c r="H15" s="161"/>
      <c r="I15" s="162"/>
      <c r="J15" s="156"/>
      <c r="K15" s="167"/>
      <c r="L15" s="168"/>
      <c r="M15" s="156"/>
      <c r="N15" s="167"/>
      <c r="O15" s="168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98"/>
      <c r="AD15" s="16"/>
      <c r="AE15" s="16"/>
      <c r="AF15" s="98"/>
      <c r="AG15" s="16"/>
      <c r="AH15" s="17"/>
      <c r="AI15" s="16"/>
      <c r="AJ15" s="16"/>
      <c r="AK15" s="17"/>
      <c r="AL15" s="16"/>
      <c r="AM15" s="13"/>
    </row>
    <row r="16" spans="1:45" ht="139.5" customHeight="1" x14ac:dyDescent="0.2">
      <c r="A16" s="53">
        <v>1</v>
      </c>
      <c r="B16" s="19" t="s">
        <v>35</v>
      </c>
      <c r="C16" s="54" t="s">
        <v>36</v>
      </c>
      <c r="D16" s="21" t="s">
        <v>123</v>
      </c>
      <c r="E16" s="58">
        <v>87.9</v>
      </c>
      <c r="F16" s="52" t="s">
        <v>75</v>
      </c>
      <c r="G16" s="64">
        <f>SUM(G18:G19)</f>
        <v>80000000</v>
      </c>
      <c r="H16" s="51">
        <v>74.069999999999993</v>
      </c>
      <c r="I16" s="52" t="s">
        <v>75</v>
      </c>
      <c r="J16" s="64">
        <f>SUM(J18:J19)</f>
        <v>8988750</v>
      </c>
      <c r="K16" s="58">
        <v>82.55</v>
      </c>
      <c r="L16" s="52" t="s">
        <v>75</v>
      </c>
      <c r="M16" s="64">
        <f>SUM(M18:M19)</f>
        <v>5250000</v>
      </c>
      <c r="N16" s="58">
        <v>0</v>
      </c>
      <c r="O16" s="52" t="s">
        <v>75</v>
      </c>
      <c r="P16" s="64">
        <f>SUM(P18:P19)</f>
        <v>410500</v>
      </c>
      <c r="Q16" s="58">
        <v>0</v>
      </c>
      <c r="R16" s="52" t="s">
        <v>75</v>
      </c>
      <c r="S16" s="64">
        <f>SUM(S18:S19)</f>
        <v>3065000</v>
      </c>
      <c r="T16" s="58">
        <v>0</v>
      </c>
      <c r="U16" s="52" t="s">
        <v>75</v>
      </c>
      <c r="V16" s="64">
        <f>SUM(V18:V19)</f>
        <v>741750</v>
      </c>
      <c r="W16" s="58">
        <v>0</v>
      </c>
      <c r="X16" s="52" t="s">
        <v>75</v>
      </c>
      <c r="Y16" s="64">
        <f>SUM(Y18:Y19)</f>
        <v>1015750</v>
      </c>
      <c r="Z16" s="74">
        <f>N16+Q16+T16+W16</f>
        <v>0</v>
      </c>
      <c r="AA16" s="52" t="s">
        <v>75</v>
      </c>
      <c r="AB16" s="74">
        <f>AG16/K16*100</f>
        <v>89.727437916414289</v>
      </c>
      <c r="AC16" s="75" t="s">
        <v>77</v>
      </c>
      <c r="AD16" s="73">
        <f>P16+S16+V16+Y16</f>
        <v>5233000</v>
      </c>
      <c r="AE16" s="76">
        <f>AD16/M16*100</f>
        <v>99.67619047619047</v>
      </c>
      <c r="AF16" s="53" t="s">
        <v>77</v>
      </c>
      <c r="AG16" s="74">
        <f>H16+Z16</f>
        <v>74.069999999999993</v>
      </c>
      <c r="AH16" s="52" t="s">
        <v>75</v>
      </c>
      <c r="AI16" s="73">
        <f>J16+AD16</f>
        <v>14221750</v>
      </c>
      <c r="AJ16" s="74">
        <f>AG16/E16*100</f>
        <v>84.26621160409556</v>
      </c>
      <c r="AK16" s="75" t="s">
        <v>77</v>
      </c>
      <c r="AL16" s="76">
        <f>AI16/G16*100</f>
        <v>17.7771875</v>
      </c>
      <c r="AM16" s="27" t="s">
        <v>83</v>
      </c>
      <c r="AP16" s="28">
        <f t="shared" ref="AP16:AP24" si="0">P16+S16+V16+Y16</f>
        <v>5233000</v>
      </c>
    </row>
    <row r="17" spans="1:42" ht="118.5" customHeight="1" x14ac:dyDescent="0.2">
      <c r="A17" s="18"/>
      <c r="B17" s="19"/>
      <c r="C17" s="20"/>
      <c r="D17" s="21" t="s">
        <v>81</v>
      </c>
      <c r="E17" s="51">
        <v>100</v>
      </c>
      <c r="F17" s="52" t="s">
        <v>77</v>
      </c>
      <c r="G17" s="16"/>
      <c r="H17" s="51">
        <v>100</v>
      </c>
      <c r="I17" s="52" t="s">
        <v>77</v>
      </c>
      <c r="J17" s="32"/>
      <c r="K17" s="51">
        <v>100</v>
      </c>
      <c r="L17" s="52" t="s">
        <v>77</v>
      </c>
      <c r="M17" s="47"/>
      <c r="N17" s="51">
        <f>N19/K19*100</f>
        <v>33.333333333333329</v>
      </c>
      <c r="O17" s="52" t="s">
        <v>77</v>
      </c>
      <c r="P17" s="59"/>
      <c r="Q17" s="58">
        <f>Q19/K19*100</f>
        <v>25</v>
      </c>
      <c r="R17" s="52" t="s">
        <v>77</v>
      </c>
      <c r="S17" s="59"/>
      <c r="T17" s="51">
        <f>T19/K19*100</f>
        <v>33.333333333333329</v>
      </c>
      <c r="U17" s="52" t="s">
        <v>77</v>
      </c>
      <c r="V17" s="59"/>
      <c r="W17" s="58">
        <f>W19/K19*100</f>
        <v>8.3333333333333321</v>
      </c>
      <c r="X17" s="52" t="s">
        <v>77</v>
      </c>
      <c r="Y17" s="59"/>
      <c r="Z17" s="74">
        <f>N17+Q17+T17+W17</f>
        <v>99.999999999999986</v>
      </c>
      <c r="AA17" s="52" t="s">
        <v>77</v>
      </c>
      <c r="AB17" s="74">
        <f>Z17/K17*100</f>
        <v>99.999999999999986</v>
      </c>
      <c r="AC17" s="75" t="s">
        <v>77</v>
      </c>
      <c r="AD17" s="77"/>
      <c r="AE17" s="78"/>
      <c r="AF17" s="99"/>
      <c r="AG17" s="74">
        <f>H17+Z17</f>
        <v>200</v>
      </c>
      <c r="AH17" s="52" t="s">
        <v>77</v>
      </c>
      <c r="AI17" s="77"/>
      <c r="AJ17" s="74">
        <f>AG17/E17*100</f>
        <v>200</v>
      </c>
      <c r="AK17" s="75" t="s">
        <v>77</v>
      </c>
      <c r="AL17" s="78"/>
      <c r="AM17" s="27"/>
      <c r="AP17" s="28"/>
    </row>
    <row r="18" spans="1:42" ht="75" x14ac:dyDescent="0.2">
      <c r="A18" s="18"/>
      <c r="B18" s="19"/>
      <c r="C18" s="29" t="s">
        <v>38</v>
      </c>
      <c r="D18" s="34" t="s">
        <v>79</v>
      </c>
      <c r="E18" s="22">
        <f>5*15</f>
        <v>75</v>
      </c>
      <c r="F18" s="23" t="s">
        <v>102</v>
      </c>
      <c r="G18" s="56">
        <v>40000000</v>
      </c>
      <c r="H18" s="22">
        <v>15</v>
      </c>
      <c r="I18" s="23" t="s">
        <v>102</v>
      </c>
      <c r="J18" s="25">
        <v>4493750</v>
      </c>
      <c r="K18" s="22">
        <v>15</v>
      </c>
      <c r="L18" s="23" t="s">
        <v>102</v>
      </c>
      <c r="M18" s="26">
        <v>2500000</v>
      </c>
      <c r="N18" s="22">
        <v>6</v>
      </c>
      <c r="O18" s="23" t="s">
        <v>102</v>
      </c>
      <c r="P18" s="26">
        <v>76750</v>
      </c>
      <c r="Q18" s="22">
        <v>3</v>
      </c>
      <c r="R18" s="23" t="s">
        <v>102</v>
      </c>
      <c r="S18" s="26">
        <v>1217500</v>
      </c>
      <c r="T18" s="22">
        <v>3</v>
      </c>
      <c r="U18" s="23" t="s">
        <v>102</v>
      </c>
      <c r="V18" s="26">
        <v>459250</v>
      </c>
      <c r="W18" s="22">
        <v>3</v>
      </c>
      <c r="X18" s="23" t="s">
        <v>102</v>
      </c>
      <c r="Y18" s="26">
        <v>735000</v>
      </c>
      <c r="Z18" s="69">
        <f>N18+Q18+T18+W18</f>
        <v>15</v>
      </c>
      <c r="AA18" s="23" t="s">
        <v>102</v>
      </c>
      <c r="AB18" s="68">
        <f>Z18/K18*100</f>
        <v>100</v>
      </c>
      <c r="AC18" s="40" t="s">
        <v>77</v>
      </c>
      <c r="AD18" s="46">
        <f>P18+S18+V18+Y18</f>
        <v>2488500</v>
      </c>
      <c r="AE18" s="68">
        <f>AD18/M18*100</f>
        <v>99.539999999999992</v>
      </c>
      <c r="AF18" s="40" t="s">
        <v>77</v>
      </c>
      <c r="AG18" s="69">
        <f>H18+Z18</f>
        <v>30</v>
      </c>
      <c r="AH18" s="23" t="s">
        <v>102</v>
      </c>
      <c r="AI18" s="46">
        <f>J18+AD18</f>
        <v>6982250</v>
      </c>
      <c r="AJ18" s="68">
        <f>AG18/E18*100</f>
        <v>40</v>
      </c>
      <c r="AK18" s="40" t="s">
        <v>77</v>
      </c>
      <c r="AL18" s="68">
        <f>AI18/G18*100</f>
        <v>17.455625000000001</v>
      </c>
      <c r="AM18" s="13"/>
      <c r="AP18" s="28"/>
    </row>
    <row r="19" spans="1:42" ht="90" x14ac:dyDescent="0.2">
      <c r="A19" s="18"/>
      <c r="B19" s="19"/>
      <c r="C19" s="29" t="s">
        <v>37</v>
      </c>
      <c r="D19" s="34" t="s">
        <v>78</v>
      </c>
      <c r="E19" s="22">
        <f>12*5</f>
        <v>60</v>
      </c>
      <c r="F19" s="23" t="s">
        <v>102</v>
      </c>
      <c r="G19" s="56">
        <v>40000000</v>
      </c>
      <c r="H19" s="22">
        <v>12</v>
      </c>
      <c r="I19" s="23" t="s">
        <v>102</v>
      </c>
      <c r="J19" s="25">
        <v>4495000</v>
      </c>
      <c r="K19" s="22">
        <v>12</v>
      </c>
      <c r="L19" s="23" t="s">
        <v>102</v>
      </c>
      <c r="M19" s="26">
        <v>2750000</v>
      </c>
      <c r="N19" s="22">
        <v>4</v>
      </c>
      <c r="O19" s="23" t="s">
        <v>102</v>
      </c>
      <c r="P19" s="26">
        <v>333750</v>
      </c>
      <c r="Q19" s="22">
        <v>3</v>
      </c>
      <c r="R19" s="23" t="s">
        <v>102</v>
      </c>
      <c r="S19" s="26">
        <v>1847500</v>
      </c>
      <c r="T19" s="22">
        <v>4</v>
      </c>
      <c r="U19" s="23" t="s">
        <v>102</v>
      </c>
      <c r="V19" s="26">
        <v>282500</v>
      </c>
      <c r="W19" s="22">
        <v>1</v>
      </c>
      <c r="X19" s="23" t="s">
        <v>102</v>
      </c>
      <c r="Y19" s="26">
        <v>280750</v>
      </c>
      <c r="Z19" s="69">
        <f t="shared" ref="Z19:Z47" si="1">N19+Q19+T19+W19</f>
        <v>12</v>
      </c>
      <c r="AA19" s="23" t="s">
        <v>102</v>
      </c>
      <c r="AB19" s="68">
        <f>Z19/K19*100</f>
        <v>100</v>
      </c>
      <c r="AC19" s="40" t="s">
        <v>77</v>
      </c>
      <c r="AD19" s="46">
        <f>P19+S19+V19+Y19</f>
        <v>2744500</v>
      </c>
      <c r="AE19" s="68">
        <f>AD19/M19*100</f>
        <v>99.8</v>
      </c>
      <c r="AF19" s="40" t="s">
        <v>77</v>
      </c>
      <c r="AG19" s="69">
        <f t="shared" ref="AG19:AG47" si="2">H19+Z19</f>
        <v>24</v>
      </c>
      <c r="AH19" s="23" t="s">
        <v>102</v>
      </c>
      <c r="AI19" s="46">
        <f t="shared" ref="AI19:AI47" si="3">J19+AD19</f>
        <v>7239500</v>
      </c>
      <c r="AJ19" s="68">
        <f>AG19/E19*100</f>
        <v>40</v>
      </c>
      <c r="AK19" s="40" t="s">
        <v>77</v>
      </c>
      <c r="AL19" s="68">
        <f t="shared" ref="AL19:AL47" si="4">AI19/G19*100</f>
        <v>18.098749999999999</v>
      </c>
      <c r="AM19" s="13"/>
      <c r="AP19" s="28"/>
    </row>
    <row r="20" spans="1:42" ht="85.5" customHeight="1" x14ac:dyDescent="0.2">
      <c r="A20" s="53">
        <v>2</v>
      </c>
      <c r="B20" s="54" t="s">
        <v>39</v>
      </c>
      <c r="C20" s="19" t="s">
        <v>40</v>
      </c>
      <c r="D20" s="20" t="s">
        <v>101</v>
      </c>
      <c r="E20" s="51">
        <v>100</v>
      </c>
      <c r="F20" s="52" t="s">
        <v>77</v>
      </c>
      <c r="G20" s="47">
        <f>SUM(G21:G26)</f>
        <v>12141364275</v>
      </c>
      <c r="H20" s="51">
        <v>100</v>
      </c>
      <c r="I20" s="52" t="s">
        <v>77</v>
      </c>
      <c r="J20" s="47">
        <f>SUM(J21:J26)</f>
        <v>2372807687</v>
      </c>
      <c r="K20" s="51">
        <v>100</v>
      </c>
      <c r="L20" s="52" t="s">
        <v>77</v>
      </c>
      <c r="M20" s="47">
        <f>SUM(M21:M26)</f>
        <v>1522138600</v>
      </c>
      <c r="N20" s="51">
        <v>25</v>
      </c>
      <c r="O20" s="52" t="s">
        <v>77</v>
      </c>
      <c r="P20" s="47">
        <f>SUM(P21:P26)</f>
        <v>439857310</v>
      </c>
      <c r="Q20" s="51">
        <v>25</v>
      </c>
      <c r="R20" s="52" t="s">
        <v>77</v>
      </c>
      <c r="S20" s="47">
        <f>SUM(S21:S26)</f>
        <v>239482486</v>
      </c>
      <c r="T20" s="51">
        <v>25</v>
      </c>
      <c r="U20" s="52" t="s">
        <v>77</v>
      </c>
      <c r="V20" s="47">
        <f>SUM(V21:V26)</f>
        <v>249160441</v>
      </c>
      <c r="W20" s="51">
        <v>25</v>
      </c>
      <c r="X20" s="52" t="s">
        <v>77</v>
      </c>
      <c r="Y20" s="47">
        <f>SUM(Y21:Y26)</f>
        <v>344704815</v>
      </c>
      <c r="Z20" s="72">
        <f t="shared" si="1"/>
        <v>100</v>
      </c>
      <c r="AA20" s="52" t="s">
        <v>77</v>
      </c>
      <c r="AB20" s="74">
        <f>Z20/K20*100</f>
        <v>100</v>
      </c>
      <c r="AC20" s="75" t="s">
        <v>77</v>
      </c>
      <c r="AD20" s="79">
        <f t="shared" ref="AD20:AD47" si="5">P20+S20+V20+Y20</f>
        <v>1273205052</v>
      </c>
      <c r="AE20" s="74">
        <f>AD20/M20*100</f>
        <v>83.645802819795776</v>
      </c>
      <c r="AF20" s="75" t="s">
        <v>77</v>
      </c>
      <c r="AG20" s="72">
        <f t="shared" si="2"/>
        <v>200</v>
      </c>
      <c r="AH20" s="52" t="s">
        <v>77</v>
      </c>
      <c r="AI20" s="79">
        <f t="shared" si="3"/>
        <v>3646012739</v>
      </c>
      <c r="AJ20" s="74">
        <f t="shared" ref="AJ20:AJ47" si="6">AG20/E20*100</f>
        <v>200</v>
      </c>
      <c r="AK20" s="75" t="s">
        <v>77</v>
      </c>
      <c r="AL20" s="74">
        <f t="shared" si="4"/>
        <v>30.029679172936273</v>
      </c>
      <c r="AM20" s="13"/>
      <c r="AP20" s="28"/>
    </row>
    <row r="21" spans="1:42" ht="60" x14ac:dyDescent="0.2">
      <c r="A21" s="18"/>
      <c r="B21" s="19"/>
      <c r="C21" s="34" t="s">
        <v>41</v>
      </c>
      <c r="D21" s="29" t="s">
        <v>80</v>
      </c>
      <c r="E21" s="30">
        <f>12*5</f>
        <v>60</v>
      </c>
      <c r="F21" s="31" t="s">
        <v>76</v>
      </c>
      <c r="G21" s="59">
        <v>557678775</v>
      </c>
      <c r="H21" s="49">
        <v>12</v>
      </c>
      <c r="I21" s="31" t="s">
        <v>76</v>
      </c>
      <c r="J21" s="32">
        <v>165929075</v>
      </c>
      <c r="K21" s="49">
        <v>12</v>
      </c>
      <c r="L21" s="31" t="s">
        <v>76</v>
      </c>
      <c r="M21" s="33">
        <v>60867000</v>
      </c>
      <c r="N21" s="49">
        <v>3</v>
      </c>
      <c r="O21" s="31" t="s">
        <v>76</v>
      </c>
      <c r="P21" s="33">
        <v>17268600</v>
      </c>
      <c r="Q21" s="49">
        <v>3</v>
      </c>
      <c r="R21" s="31" t="s">
        <v>76</v>
      </c>
      <c r="S21" s="33">
        <v>13161000</v>
      </c>
      <c r="T21" s="49">
        <v>3</v>
      </c>
      <c r="U21" s="31" t="s">
        <v>76</v>
      </c>
      <c r="V21" s="33">
        <v>7782450</v>
      </c>
      <c r="W21" s="49">
        <v>3</v>
      </c>
      <c r="X21" s="31" t="s">
        <v>76</v>
      </c>
      <c r="Y21" s="33">
        <v>19930700</v>
      </c>
      <c r="Z21" s="69">
        <f t="shared" si="1"/>
        <v>12</v>
      </c>
      <c r="AA21" s="31" t="s">
        <v>76</v>
      </c>
      <c r="AB21" s="68">
        <f>Z21/K21*100</f>
        <v>100</v>
      </c>
      <c r="AC21" s="40" t="s">
        <v>77</v>
      </c>
      <c r="AD21" s="46">
        <f t="shared" si="5"/>
        <v>58142750</v>
      </c>
      <c r="AE21" s="68">
        <f>AD21/M21*100</f>
        <v>95.524257808007619</v>
      </c>
      <c r="AF21" s="40" t="s">
        <v>77</v>
      </c>
      <c r="AG21" s="69">
        <f t="shared" si="2"/>
        <v>24</v>
      </c>
      <c r="AH21" s="31" t="s">
        <v>76</v>
      </c>
      <c r="AI21" s="46">
        <f t="shared" si="3"/>
        <v>224071825</v>
      </c>
      <c r="AJ21" s="68">
        <f t="shared" si="6"/>
        <v>40</v>
      </c>
      <c r="AK21" s="40" t="s">
        <v>77</v>
      </c>
      <c r="AL21" s="68">
        <f t="shared" si="4"/>
        <v>40.179371180120668</v>
      </c>
      <c r="AM21" s="35"/>
      <c r="AP21" s="28">
        <f t="shared" si="0"/>
        <v>58142750</v>
      </c>
    </row>
    <row r="22" spans="1:42" ht="93" customHeight="1" x14ac:dyDescent="0.2">
      <c r="A22" s="18"/>
      <c r="B22" s="19"/>
      <c r="C22" s="34" t="s">
        <v>42</v>
      </c>
      <c r="D22" s="34" t="s">
        <v>80</v>
      </c>
      <c r="E22" s="57">
        <f t="shared" ref="E22:E31" si="7">12*5</f>
        <v>60</v>
      </c>
      <c r="F22" s="23" t="s">
        <v>76</v>
      </c>
      <c r="G22" s="56">
        <v>180000000</v>
      </c>
      <c r="H22" s="50">
        <v>12</v>
      </c>
      <c r="I22" s="23" t="s">
        <v>76</v>
      </c>
      <c r="J22" s="25">
        <v>18695532</v>
      </c>
      <c r="K22" s="50">
        <v>12</v>
      </c>
      <c r="L22" s="23" t="s">
        <v>76</v>
      </c>
      <c r="M22" s="26">
        <v>36000000</v>
      </c>
      <c r="N22" s="50">
        <v>3</v>
      </c>
      <c r="O22" s="23" t="s">
        <v>76</v>
      </c>
      <c r="P22" s="26">
        <v>5337217</v>
      </c>
      <c r="Q22" s="50">
        <v>3</v>
      </c>
      <c r="R22" s="23" t="s">
        <v>76</v>
      </c>
      <c r="S22" s="26">
        <v>5527762</v>
      </c>
      <c r="T22" s="50">
        <v>3</v>
      </c>
      <c r="U22" s="23" t="s">
        <v>76</v>
      </c>
      <c r="V22" s="26">
        <v>5897099</v>
      </c>
      <c r="W22" s="50">
        <v>3</v>
      </c>
      <c r="X22" s="23" t="s">
        <v>76</v>
      </c>
      <c r="Y22" s="26">
        <v>5604852</v>
      </c>
      <c r="Z22" s="69">
        <f t="shared" si="1"/>
        <v>12</v>
      </c>
      <c r="AA22" s="23" t="s">
        <v>76</v>
      </c>
      <c r="AB22" s="68">
        <f t="shared" ref="AB22:AB47" si="8">Z22/K22*100</f>
        <v>100</v>
      </c>
      <c r="AC22" s="40" t="s">
        <v>77</v>
      </c>
      <c r="AD22" s="46">
        <f t="shared" si="5"/>
        <v>22366930</v>
      </c>
      <c r="AE22" s="68">
        <f t="shared" ref="AE22:AE47" si="9">AD22/M22*100</f>
        <v>62.130361111111107</v>
      </c>
      <c r="AF22" s="40" t="s">
        <v>77</v>
      </c>
      <c r="AG22" s="69">
        <f t="shared" si="2"/>
        <v>24</v>
      </c>
      <c r="AH22" s="23" t="s">
        <v>76</v>
      </c>
      <c r="AI22" s="46">
        <f t="shared" si="3"/>
        <v>41062462</v>
      </c>
      <c r="AJ22" s="68">
        <f t="shared" si="6"/>
        <v>40</v>
      </c>
      <c r="AK22" s="40" t="s">
        <v>77</v>
      </c>
      <c r="AL22" s="68">
        <f t="shared" si="4"/>
        <v>22.81247888888889</v>
      </c>
      <c r="AM22" s="13"/>
      <c r="AP22" s="28">
        <f t="shared" si="0"/>
        <v>22366930</v>
      </c>
    </row>
    <row r="23" spans="1:42" ht="81.75" customHeight="1" x14ac:dyDescent="0.2">
      <c r="A23" s="18"/>
      <c r="B23" s="19"/>
      <c r="C23" s="104" t="s">
        <v>43</v>
      </c>
      <c r="D23" s="105" t="s">
        <v>80</v>
      </c>
      <c r="E23" s="57">
        <v>15</v>
      </c>
      <c r="F23" s="23" t="s">
        <v>103</v>
      </c>
      <c r="G23" s="56">
        <v>55000000</v>
      </c>
      <c r="H23" s="50">
        <v>3</v>
      </c>
      <c r="I23" s="23" t="s">
        <v>103</v>
      </c>
      <c r="J23" s="25">
        <v>11000000</v>
      </c>
      <c r="K23" s="50">
        <v>3</v>
      </c>
      <c r="L23" s="23" t="s">
        <v>103</v>
      </c>
      <c r="M23" s="26">
        <v>0</v>
      </c>
      <c r="N23" s="50"/>
      <c r="O23" s="23"/>
      <c r="P23" s="26"/>
      <c r="Q23" s="50"/>
      <c r="R23" s="23"/>
      <c r="S23" s="26"/>
      <c r="T23" s="50"/>
      <c r="U23" s="23"/>
      <c r="V23" s="26"/>
      <c r="W23" s="50"/>
      <c r="X23" s="23"/>
      <c r="Y23" s="26"/>
      <c r="Z23" s="69"/>
      <c r="AA23" s="23"/>
      <c r="AB23" s="68"/>
      <c r="AC23" s="40"/>
      <c r="AD23" s="46"/>
      <c r="AE23" s="68"/>
      <c r="AF23" s="40"/>
      <c r="AG23" s="69">
        <f t="shared" si="2"/>
        <v>3</v>
      </c>
      <c r="AH23" s="23" t="s">
        <v>103</v>
      </c>
      <c r="AI23" s="46">
        <f t="shared" si="3"/>
        <v>11000000</v>
      </c>
      <c r="AJ23" s="68">
        <f t="shared" si="6"/>
        <v>20</v>
      </c>
      <c r="AK23" s="40" t="s">
        <v>77</v>
      </c>
      <c r="AL23" s="68">
        <f t="shared" si="4"/>
        <v>20</v>
      </c>
      <c r="AM23" s="13"/>
      <c r="AP23" s="28">
        <f t="shared" si="0"/>
        <v>0</v>
      </c>
    </row>
    <row r="24" spans="1:42" ht="60" x14ac:dyDescent="0.2">
      <c r="A24" s="18"/>
      <c r="B24" s="19"/>
      <c r="C24" s="34" t="s">
        <v>44</v>
      </c>
      <c r="D24" s="34" t="s">
        <v>80</v>
      </c>
      <c r="E24" s="57">
        <f t="shared" si="7"/>
        <v>60</v>
      </c>
      <c r="F24" s="23" t="s">
        <v>76</v>
      </c>
      <c r="G24" s="56">
        <v>164000000</v>
      </c>
      <c r="H24" s="50">
        <v>12</v>
      </c>
      <c r="I24" s="23" t="s">
        <v>76</v>
      </c>
      <c r="J24" s="25">
        <v>24200000</v>
      </c>
      <c r="K24" s="50">
        <v>12</v>
      </c>
      <c r="L24" s="23" t="s">
        <v>76</v>
      </c>
      <c r="M24" s="26">
        <v>17600000</v>
      </c>
      <c r="N24" s="50">
        <v>3</v>
      </c>
      <c r="O24" s="23" t="s">
        <v>76</v>
      </c>
      <c r="P24" s="26">
        <v>4200000</v>
      </c>
      <c r="Q24" s="50">
        <v>3</v>
      </c>
      <c r="R24" s="23" t="s">
        <v>76</v>
      </c>
      <c r="S24" s="26">
        <v>300000</v>
      </c>
      <c r="T24" s="50">
        <v>3</v>
      </c>
      <c r="U24" s="23" t="s">
        <v>76</v>
      </c>
      <c r="V24" s="26">
        <v>0</v>
      </c>
      <c r="W24" s="50">
        <v>3</v>
      </c>
      <c r="X24" s="23" t="s">
        <v>76</v>
      </c>
      <c r="Y24" s="26">
        <v>11000000</v>
      </c>
      <c r="Z24" s="69">
        <f t="shared" si="1"/>
        <v>12</v>
      </c>
      <c r="AA24" s="23" t="s">
        <v>76</v>
      </c>
      <c r="AB24" s="68">
        <f t="shared" si="8"/>
        <v>100</v>
      </c>
      <c r="AC24" s="40" t="s">
        <v>77</v>
      </c>
      <c r="AD24" s="46">
        <f t="shared" si="5"/>
        <v>15500000</v>
      </c>
      <c r="AE24" s="68">
        <f t="shared" si="9"/>
        <v>88.068181818181827</v>
      </c>
      <c r="AF24" s="40" t="s">
        <v>77</v>
      </c>
      <c r="AG24" s="69">
        <f t="shared" si="2"/>
        <v>24</v>
      </c>
      <c r="AH24" s="23" t="s">
        <v>76</v>
      </c>
      <c r="AI24" s="46">
        <f t="shared" si="3"/>
        <v>39700000</v>
      </c>
      <c r="AJ24" s="68">
        <f t="shared" si="6"/>
        <v>40</v>
      </c>
      <c r="AK24" s="40" t="s">
        <v>77</v>
      </c>
      <c r="AL24" s="68">
        <f t="shared" si="4"/>
        <v>24.207317073170731</v>
      </c>
      <c r="AM24" s="13"/>
      <c r="AP24" s="28">
        <f t="shared" si="0"/>
        <v>15500000</v>
      </c>
    </row>
    <row r="25" spans="1:42" ht="111.75" customHeight="1" x14ac:dyDescent="0.2">
      <c r="A25" s="18"/>
      <c r="B25" s="19"/>
      <c r="C25" s="29" t="s">
        <v>45</v>
      </c>
      <c r="D25" s="34" t="s">
        <v>80</v>
      </c>
      <c r="E25" s="57">
        <f t="shared" si="7"/>
        <v>60</v>
      </c>
      <c r="F25" s="23" t="s">
        <v>76</v>
      </c>
      <c r="G25" s="56">
        <v>4403750000</v>
      </c>
      <c r="H25" s="50">
        <v>12</v>
      </c>
      <c r="I25" s="23" t="s">
        <v>76</v>
      </c>
      <c r="J25" s="25">
        <v>802449100</v>
      </c>
      <c r="K25" s="50">
        <v>12</v>
      </c>
      <c r="L25" s="23" t="s">
        <v>76</v>
      </c>
      <c r="M25" s="26">
        <v>858800000</v>
      </c>
      <c r="N25" s="50">
        <v>3</v>
      </c>
      <c r="O25" s="23" t="s">
        <v>76</v>
      </c>
      <c r="P25" s="26">
        <v>206105676</v>
      </c>
      <c r="Q25" s="50">
        <v>3</v>
      </c>
      <c r="R25" s="23" t="s">
        <v>76</v>
      </c>
      <c r="S25" s="26">
        <v>137573724</v>
      </c>
      <c r="T25" s="50">
        <v>3</v>
      </c>
      <c r="U25" s="23" t="s">
        <v>76</v>
      </c>
      <c r="V25" s="26">
        <v>207000392</v>
      </c>
      <c r="W25" s="50">
        <v>3</v>
      </c>
      <c r="X25" s="23" t="s">
        <v>76</v>
      </c>
      <c r="Y25" s="26">
        <v>206610586</v>
      </c>
      <c r="Z25" s="69">
        <f t="shared" si="1"/>
        <v>12</v>
      </c>
      <c r="AA25" s="23" t="s">
        <v>76</v>
      </c>
      <c r="AB25" s="68">
        <f t="shared" si="8"/>
        <v>100</v>
      </c>
      <c r="AC25" s="40" t="s">
        <v>77</v>
      </c>
      <c r="AD25" s="46">
        <f t="shared" si="5"/>
        <v>757290378</v>
      </c>
      <c r="AE25" s="68">
        <f t="shared" si="9"/>
        <v>88.180062645551942</v>
      </c>
      <c r="AF25" s="40" t="s">
        <v>77</v>
      </c>
      <c r="AG25" s="69">
        <f t="shared" si="2"/>
        <v>24</v>
      </c>
      <c r="AH25" s="23" t="s">
        <v>76</v>
      </c>
      <c r="AI25" s="46">
        <f t="shared" si="3"/>
        <v>1559739478</v>
      </c>
      <c r="AJ25" s="68">
        <f t="shared" si="6"/>
        <v>40</v>
      </c>
      <c r="AK25" s="40" t="s">
        <v>77</v>
      </c>
      <c r="AL25" s="68">
        <f t="shared" si="4"/>
        <v>35.41843833096793</v>
      </c>
      <c r="AM25" s="13"/>
      <c r="AP25" s="28"/>
    </row>
    <row r="26" spans="1:42" ht="79.5" customHeight="1" x14ac:dyDescent="0.2">
      <c r="A26" s="18"/>
      <c r="B26" s="19"/>
      <c r="C26" s="29" t="s">
        <v>46</v>
      </c>
      <c r="D26" s="34" t="s">
        <v>80</v>
      </c>
      <c r="E26" s="57">
        <f t="shared" si="7"/>
        <v>60</v>
      </c>
      <c r="F26" s="23" t="s">
        <v>76</v>
      </c>
      <c r="G26" s="56">
        <v>6780935500</v>
      </c>
      <c r="H26" s="22">
        <v>12</v>
      </c>
      <c r="I26" s="23" t="s">
        <v>76</v>
      </c>
      <c r="J26" s="25">
        <v>1350533980</v>
      </c>
      <c r="K26" s="22">
        <v>12</v>
      </c>
      <c r="L26" s="23" t="s">
        <v>76</v>
      </c>
      <c r="M26" s="26">
        <v>548871600</v>
      </c>
      <c r="N26" s="22">
        <v>3</v>
      </c>
      <c r="O26" s="23" t="s">
        <v>76</v>
      </c>
      <c r="P26" s="26">
        <v>206945817</v>
      </c>
      <c r="Q26" s="22">
        <v>3</v>
      </c>
      <c r="R26" s="23" t="s">
        <v>76</v>
      </c>
      <c r="S26" s="26">
        <v>82920000</v>
      </c>
      <c r="T26" s="22">
        <v>3</v>
      </c>
      <c r="U26" s="23" t="s">
        <v>76</v>
      </c>
      <c r="V26" s="26">
        <v>28480500</v>
      </c>
      <c r="W26" s="22">
        <v>3</v>
      </c>
      <c r="X26" s="23" t="s">
        <v>76</v>
      </c>
      <c r="Y26" s="26">
        <v>101558677</v>
      </c>
      <c r="Z26" s="69">
        <f t="shared" si="1"/>
        <v>12</v>
      </c>
      <c r="AA26" s="23" t="s">
        <v>76</v>
      </c>
      <c r="AB26" s="68">
        <f t="shared" si="8"/>
        <v>100</v>
      </c>
      <c r="AC26" s="40" t="s">
        <v>77</v>
      </c>
      <c r="AD26" s="46">
        <f t="shared" si="5"/>
        <v>419904994</v>
      </c>
      <c r="AE26" s="68">
        <f t="shared" si="9"/>
        <v>76.503319537757093</v>
      </c>
      <c r="AF26" s="40" t="s">
        <v>77</v>
      </c>
      <c r="AG26" s="69">
        <f t="shared" si="2"/>
        <v>24</v>
      </c>
      <c r="AH26" s="23" t="s">
        <v>76</v>
      </c>
      <c r="AI26" s="46">
        <f t="shared" si="3"/>
        <v>1770438974</v>
      </c>
      <c r="AJ26" s="68">
        <f t="shared" si="6"/>
        <v>40</v>
      </c>
      <c r="AK26" s="40" t="s">
        <v>77</v>
      </c>
      <c r="AL26" s="68">
        <f t="shared" si="4"/>
        <v>26.109066720956125</v>
      </c>
      <c r="AM26" s="13"/>
      <c r="AP26" s="28"/>
    </row>
    <row r="27" spans="1:42" ht="97.5" customHeight="1" x14ac:dyDescent="0.2">
      <c r="A27" s="18"/>
      <c r="B27" s="19"/>
      <c r="C27" s="20" t="s">
        <v>47</v>
      </c>
      <c r="D27" s="20" t="s">
        <v>101</v>
      </c>
      <c r="E27" s="51">
        <v>100</v>
      </c>
      <c r="F27" s="52" t="s">
        <v>77</v>
      </c>
      <c r="G27" s="48">
        <f>SUM(G28:G31)</f>
        <v>2121041550</v>
      </c>
      <c r="H27" s="51">
        <v>100</v>
      </c>
      <c r="I27" s="52" t="s">
        <v>77</v>
      </c>
      <c r="J27" s="48">
        <f>SUM(J28:J31)</f>
        <v>392935445</v>
      </c>
      <c r="K27" s="51">
        <v>100</v>
      </c>
      <c r="L27" s="52" t="s">
        <v>77</v>
      </c>
      <c r="M27" s="48">
        <f>SUM(M28:M31)</f>
        <v>259482700</v>
      </c>
      <c r="N27" s="51">
        <v>25</v>
      </c>
      <c r="O27" s="52" t="s">
        <v>77</v>
      </c>
      <c r="P27" s="48">
        <f>SUM(P28:P31)</f>
        <v>19664750</v>
      </c>
      <c r="Q27" s="51">
        <v>25</v>
      </c>
      <c r="R27" s="52" t="s">
        <v>77</v>
      </c>
      <c r="S27" s="48">
        <f>SUM(S28:S31)</f>
        <v>92411000</v>
      </c>
      <c r="T27" s="51">
        <v>25</v>
      </c>
      <c r="U27" s="52" t="s">
        <v>77</v>
      </c>
      <c r="V27" s="48">
        <f>SUM(V28:V31)</f>
        <v>7506450</v>
      </c>
      <c r="W27" s="51">
        <v>25</v>
      </c>
      <c r="X27" s="52" t="s">
        <v>77</v>
      </c>
      <c r="Y27" s="48">
        <f>SUM(Y28:Y31)</f>
        <v>101517580</v>
      </c>
      <c r="Z27" s="72">
        <f t="shared" si="1"/>
        <v>100</v>
      </c>
      <c r="AA27" s="52" t="s">
        <v>77</v>
      </c>
      <c r="AB27" s="74">
        <f t="shared" si="8"/>
        <v>100</v>
      </c>
      <c r="AC27" s="75" t="s">
        <v>77</v>
      </c>
      <c r="AD27" s="79">
        <f t="shared" si="5"/>
        <v>221099780</v>
      </c>
      <c r="AE27" s="74">
        <f t="shared" si="9"/>
        <v>85.207907887500795</v>
      </c>
      <c r="AF27" s="75" t="s">
        <v>77</v>
      </c>
      <c r="AG27" s="72">
        <f t="shared" si="2"/>
        <v>200</v>
      </c>
      <c r="AH27" s="52" t="s">
        <v>77</v>
      </c>
      <c r="AI27" s="79">
        <f t="shared" si="3"/>
        <v>614035225</v>
      </c>
      <c r="AJ27" s="74">
        <f t="shared" si="6"/>
        <v>200</v>
      </c>
      <c r="AK27" s="75" t="s">
        <v>77</v>
      </c>
      <c r="AL27" s="74">
        <f t="shared" si="4"/>
        <v>28.949702800494411</v>
      </c>
      <c r="AM27" s="13"/>
      <c r="AP27" s="28"/>
    </row>
    <row r="28" spans="1:42" ht="68.25" customHeight="1" x14ac:dyDescent="0.2">
      <c r="A28" s="18"/>
      <c r="B28" s="19"/>
      <c r="C28" s="29" t="s">
        <v>84</v>
      </c>
      <c r="D28" s="34" t="s">
        <v>86</v>
      </c>
      <c r="E28" s="57">
        <f t="shared" si="7"/>
        <v>60</v>
      </c>
      <c r="F28" s="23" t="s">
        <v>76</v>
      </c>
      <c r="G28" s="56">
        <v>1008441550</v>
      </c>
      <c r="H28" s="50">
        <v>12</v>
      </c>
      <c r="I28" s="23" t="s">
        <v>76</v>
      </c>
      <c r="J28" s="25">
        <v>258459346</v>
      </c>
      <c r="K28" s="50">
        <v>12</v>
      </c>
      <c r="L28" s="23" t="s">
        <v>76</v>
      </c>
      <c r="M28" s="26">
        <v>150682700</v>
      </c>
      <c r="N28" s="50">
        <v>3</v>
      </c>
      <c r="O28" s="23" t="s">
        <v>76</v>
      </c>
      <c r="P28" s="26">
        <v>9681750</v>
      </c>
      <c r="Q28" s="50">
        <v>3</v>
      </c>
      <c r="R28" s="23" t="s">
        <v>76</v>
      </c>
      <c r="S28" s="26">
        <v>71569000</v>
      </c>
      <c r="T28" s="50">
        <v>3</v>
      </c>
      <c r="U28" s="23" t="s">
        <v>76</v>
      </c>
      <c r="V28" s="26">
        <v>3461450</v>
      </c>
      <c r="W28" s="50">
        <v>3</v>
      </c>
      <c r="X28" s="23" t="s">
        <v>76</v>
      </c>
      <c r="Y28" s="26">
        <v>56949500</v>
      </c>
      <c r="Z28" s="69">
        <f t="shared" si="1"/>
        <v>12</v>
      </c>
      <c r="AA28" s="23" t="s">
        <v>76</v>
      </c>
      <c r="AB28" s="68">
        <f t="shared" si="8"/>
        <v>100</v>
      </c>
      <c r="AC28" s="40" t="s">
        <v>77</v>
      </c>
      <c r="AD28" s="46">
        <f t="shared" si="5"/>
        <v>141661700</v>
      </c>
      <c r="AE28" s="68">
        <f t="shared" si="9"/>
        <v>94.013247705277379</v>
      </c>
      <c r="AF28" s="40" t="s">
        <v>77</v>
      </c>
      <c r="AG28" s="69">
        <f t="shared" si="2"/>
        <v>24</v>
      </c>
      <c r="AH28" s="23" t="s">
        <v>76</v>
      </c>
      <c r="AI28" s="46">
        <f t="shared" si="3"/>
        <v>400121046</v>
      </c>
      <c r="AJ28" s="68">
        <f t="shared" si="6"/>
        <v>40</v>
      </c>
      <c r="AK28" s="40" t="s">
        <v>77</v>
      </c>
      <c r="AL28" s="68">
        <f t="shared" si="4"/>
        <v>39.677167804123101</v>
      </c>
      <c r="AM28" s="13"/>
      <c r="AP28" s="28"/>
    </row>
    <row r="29" spans="1:42" ht="62.25" customHeight="1" x14ac:dyDescent="0.2">
      <c r="A29" s="18"/>
      <c r="B29" s="19"/>
      <c r="C29" s="29" t="s">
        <v>85</v>
      </c>
      <c r="D29" s="34" t="s">
        <v>87</v>
      </c>
      <c r="E29" s="57">
        <v>5</v>
      </c>
      <c r="F29" s="23" t="s">
        <v>105</v>
      </c>
      <c r="G29" s="56">
        <v>455000000</v>
      </c>
      <c r="H29" s="50">
        <v>1</v>
      </c>
      <c r="I29" s="23" t="s">
        <v>105</v>
      </c>
      <c r="J29" s="25">
        <v>55000000</v>
      </c>
      <c r="K29" s="50">
        <v>1</v>
      </c>
      <c r="L29" s="23" t="s">
        <v>105</v>
      </c>
      <c r="M29" s="26">
        <v>20000000</v>
      </c>
      <c r="N29" s="50">
        <v>1</v>
      </c>
      <c r="O29" s="23" t="s">
        <v>105</v>
      </c>
      <c r="P29" s="26">
        <v>0</v>
      </c>
      <c r="Q29" s="50">
        <v>0</v>
      </c>
      <c r="R29" s="23" t="s">
        <v>105</v>
      </c>
      <c r="S29" s="26">
        <v>0</v>
      </c>
      <c r="T29" s="50">
        <v>0</v>
      </c>
      <c r="U29" s="23" t="s">
        <v>105</v>
      </c>
      <c r="V29" s="26">
        <v>0</v>
      </c>
      <c r="W29" s="50">
        <v>0</v>
      </c>
      <c r="X29" s="23" t="s">
        <v>105</v>
      </c>
      <c r="Y29" s="26">
        <v>19902080</v>
      </c>
      <c r="Z29" s="69">
        <f t="shared" si="1"/>
        <v>1</v>
      </c>
      <c r="AA29" s="23" t="s">
        <v>76</v>
      </c>
      <c r="AB29" s="68">
        <f t="shared" si="8"/>
        <v>100</v>
      </c>
      <c r="AC29" s="40" t="s">
        <v>77</v>
      </c>
      <c r="AD29" s="46">
        <f t="shared" si="5"/>
        <v>19902080</v>
      </c>
      <c r="AE29" s="68">
        <f t="shared" si="9"/>
        <v>99.510400000000004</v>
      </c>
      <c r="AF29" s="40" t="s">
        <v>77</v>
      </c>
      <c r="AG29" s="69">
        <f t="shared" si="2"/>
        <v>2</v>
      </c>
      <c r="AH29" s="23" t="s">
        <v>76</v>
      </c>
      <c r="AI29" s="46">
        <f t="shared" si="3"/>
        <v>74902080</v>
      </c>
      <c r="AJ29" s="68">
        <f t="shared" si="6"/>
        <v>40</v>
      </c>
      <c r="AK29" s="40" t="s">
        <v>77</v>
      </c>
      <c r="AL29" s="68">
        <f t="shared" si="4"/>
        <v>16.461995604395604</v>
      </c>
      <c r="AM29" s="13"/>
      <c r="AP29" s="28"/>
    </row>
    <row r="30" spans="1:42" ht="83.25" customHeight="1" x14ac:dyDescent="0.2">
      <c r="A30" s="18"/>
      <c r="B30" s="19"/>
      <c r="C30" s="29" t="s">
        <v>48</v>
      </c>
      <c r="D30" s="34" t="s">
        <v>88</v>
      </c>
      <c r="E30" s="57">
        <f t="shared" si="7"/>
        <v>60</v>
      </c>
      <c r="F30" s="23" t="s">
        <v>76</v>
      </c>
      <c r="G30" s="56">
        <v>565000000</v>
      </c>
      <c r="H30" s="50">
        <v>12</v>
      </c>
      <c r="I30" s="23" t="s">
        <v>76</v>
      </c>
      <c r="J30" s="25">
        <v>75526099</v>
      </c>
      <c r="K30" s="50">
        <v>12</v>
      </c>
      <c r="L30" s="23" t="s">
        <v>76</v>
      </c>
      <c r="M30" s="26">
        <v>75850000</v>
      </c>
      <c r="N30" s="50">
        <v>3</v>
      </c>
      <c r="O30" s="23" t="s">
        <v>76</v>
      </c>
      <c r="P30" s="26">
        <v>9983000</v>
      </c>
      <c r="Q30" s="50">
        <v>3</v>
      </c>
      <c r="R30" s="23" t="s">
        <v>76</v>
      </c>
      <c r="S30" s="26">
        <v>19237000</v>
      </c>
      <c r="T30" s="50">
        <v>3</v>
      </c>
      <c r="U30" s="23" t="s">
        <v>76</v>
      </c>
      <c r="V30" s="26">
        <v>3365000</v>
      </c>
      <c r="W30" s="50">
        <v>3</v>
      </c>
      <c r="X30" s="23" t="s">
        <v>76</v>
      </c>
      <c r="Y30" s="26">
        <v>20591000</v>
      </c>
      <c r="Z30" s="69">
        <f t="shared" ref="Z30:Z31" si="10">N30+Q30+T30+W30</f>
        <v>12</v>
      </c>
      <c r="AA30" s="23" t="s">
        <v>76</v>
      </c>
      <c r="AB30" s="68">
        <f t="shared" si="8"/>
        <v>100</v>
      </c>
      <c r="AC30" s="40" t="s">
        <v>77</v>
      </c>
      <c r="AD30" s="46">
        <f t="shared" ref="AD30:AD31" si="11">P30+S30+V30+Y30</f>
        <v>53176000</v>
      </c>
      <c r="AE30" s="68">
        <f t="shared" si="9"/>
        <v>70.106789716545819</v>
      </c>
      <c r="AF30" s="40" t="s">
        <v>77</v>
      </c>
      <c r="AG30" s="69">
        <f t="shared" ref="AG30:AG31" si="12">H30+Z30</f>
        <v>24</v>
      </c>
      <c r="AH30" s="23" t="s">
        <v>76</v>
      </c>
      <c r="AI30" s="46">
        <f t="shared" ref="AI30:AI31" si="13">J30+AD30</f>
        <v>128702099</v>
      </c>
      <c r="AJ30" s="68">
        <f t="shared" ref="AJ30:AJ31" si="14">AG30/E30*100</f>
        <v>40</v>
      </c>
      <c r="AK30" s="40" t="s">
        <v>77</v>
      </c>
      <c r="AL30" s="68">
        <f t="shared" ref="AL30:AL31" si="15">AI30/G30*100</f>
        <v>22.779132566371683</v>
      </c>
      <c r="AM30" s="13"/>
      <c r="AP30" s="28"/>
    </row>
    <row r="31" spans="1:42" ht="77.25" customHeight="1" x14ac:dyDescent="0.2">
      <c r="A31" s="18"/>
      <c r="B31" s="19"/>
      <c r="C31" s="29" t="s">
        <v>49</v>
      </c>
      <c r="D31" s="34" t="s">
        <v>86</v>
      </c>
      <c r="E31" s="57">
        <f t="shared" si="7"/>
        <v>60</v>
      </c>
      <c r="F31" s="23" t="s">
        <v>76</v>
      </c>
      <c r="G31" s="56">
        <v>92600000</v>
      </c>
      <c r="H31" s="50">
        <v>12</v>
      </c>
      <c r="I31" s="23" t="s">
        <v>76</v>
      </c>
      <c r="J31" s="25">
        <v>3950000</v>
      </c>
      <c r="K31" s="50">
        <v>12</v>
      </c>
      <c r="L31" s="23" t="s">
        <v>76</v>
      </c>
      <c r="M31" s="26">
        <v>12950000</v>
      </c>
      <c r="N31" s="50">
        <v>3</v>
      </c>
      <c r="O31" s="23" t="s">
        <v>76</v>
      </c>
      <c r="P31" s="26">
        <v>0</v>
      </c>
      <c r="Q31" s="50">
        <v>3</v>
      </c>
      <c r="R31" s="23" t="s">
        <v>76</v>
      </c>
      <c r="S31" s="26">
        <v>1605000</v>
      </c>
      <c r="T31" s="50">
        <v>3</v>
      </c>
      <c r="U31" s="23" t="s">
        <v>76</v>
      </c>
      <c r="V31" s="26">
        <v>680000</v>
      </c>
      <c r="W31" s="50">
        <v>3</v>
      </c>
      <c r="X31" s="23" t="s">
        <v>76</v>
      </c>
      <c r="Y31" s="26">
        <v>4075000</v>
      </c>
      <c r="Z31" s="69">
        <f t="shared" si="10"/>
        <v>12</v>
      </c>
      <c r="AA31" s="23" t="s">
        <v>76</v>
      </c>
      <c r="AB31" s="68">
        <f t="shared" si="8"/>
        <v>100</v>
      </c>
      <c r="AC31" s="40" t="s">
        <v>77</v>
      </c>
      <c r="AD31" s="46">
        <f t="shared" si="11"/>
        <v>6360000</v>
      </c>
      <c r="AE31" s="68">
        <f t="shared" si="9"/>
        <v>49.11196911196911</v>
      </c>
      <c r="AF31" s="40" t="s">
        <v>77</v>
      </c>
      <c r="AG31" s="69">
        <f t="shared" si="12"/>
        <v>24</v>
      </c>
      <c r="AH31" s="23" t="s">
        <v>76</v>
      </c>
      <c r="AI31" s="46">
        <f t="shared" si="13"/>
        <v>10310000</v>
      </c>
      <c r="AJ31" s="68">
        <f t="shared" si="14"/>
        <v>40</v>
      </c>
      <c r="AK31" s="40" t="s">
        <v>77</v>
      </c>
      <c r="AL31" s="68">
        <f t="shared" si="15"/>
        <v>11.133909287257019</v>
      </c>
      <c r="AM31" s="13"/>
      <c r="AP31" s="28"/>
    </row>
    <row r="32" spans="1:42" ht="102" customHeight="1" x14ac:dyDescent="0.2">
      <c r="A32" s="18"/>
      <c r="B32" s="19"/>
      <c r="C32" s="20" t="s">
        <v>50</v>
      </c>
      <c r="D32" s="20" t="s">
        <v>101</v>
      </c>
      <c r="E32" s="51">
        <v>100</v>
      </c>
      <c r="F32" s="52" t="s">
        <v>77</v>
      </c>
      <c r="G32" s="48">
        <f>SUM(G33:G34)</f>
        <v>1543940000</v>
      </c>
      <c r="H32" s="51">
        <v>100</v>
      </c>
      <c r="I32" s="52" t="s">
        <v>77</v>
      </c>
      <c r="J32" s="48">
        <f>SUM(J33:J34)</f>
        <v>250141200</v>
      </c>
      <c r="K32" s="51">
        <v>100</v>
      </c>
      <c r="L32" s="52" t="s">
        <v>77</v>
      </c>
      <c r="M32" s="48">
        <f>SUM(M33:M34)</f>
        <v>214800000</v>
      </c>
      <c r="N32" s="51">
        <v>25</v>
      </c>
      <c r="O32" s="52" t="s">
        <v>77</v>
      </c>
      <c r="P32" s="48">
        <f>SUM(P33:P34)</f>
        <v>8500000</v>
      </c>
      <c r="Q32" s="51">
        <v>25</v>
      </c>
      <c r="R32" s="52" t="s">
        <v>77</v>
      </c>
      <c r="S32" s="48">
        <f>SUM(S33:S34)</f>
        <v>195820000</v>
      </c>
      <c r="T32" s="51">
        <v>25</v>
      </c>
      <c r="U32" s="52" t="s">
        <v>77</v>
      </c>
      <c r="V32" s="48">
        <f>SUM(V33:V34)</f>
        <v>0</v>
      </c>
      <c r="W32" s="51">
        <v>25</v>
      </c>
      <c r="X32" s="52" t="s">
        <v>77</v>
      </c>
      <c r="Y32" s="48">
        <f>SUM(Y33:Y34)</f>
        <v>5850000</v>
      </c>
      <c r="Z32" s="72">
        <f t="shared" si="1"/>
        <v>100</v>
      </c>
      <c r="AA32" s="52" t="s">
        <v>77</v>
      </c>
      <c r="AB32" s="74">
        <f t="shared" si="8"/>
        <v>100</v>
      </c>
      <c r="AC32" s="75" t="s">
        <v>77</v>
      </c>
      <c r="AD32" s="79">
        <f t="shared" si="5"/>
        <v>210170000</v>
      </c>
      <c r="AE32" s="74">
        <f t="shared" si="9"/>
        <v>97.844506517690874</v>
      </c>
      <c r="AF32" s="75" t="s">
        <v>77</v>
      </c>
      <c r="AG32" s="72">
        <f t="shared" si="2"/>
        <v>200</v>
      </c>
      <c r="AH32" s="52" t="s">
        <v>77</v>
      </c>
      <c r="AI32" s="79">
        <f t="shared" si="3"/>
        <v>460311200</v>
      </c>
      <c r="AJ32" s="74">
        <f t="shared" si="6"/>
        <v>200</v>
      </c>
      <c r="AK32" s="75" t="s">
        <v>77</v>
      </c>
      <c r="AL32" s="74">
        <f t="shared" si="4"/>
        <v>29.814060131870406</v>
      </c>
      <c r="AM32" s="13"/>
      <c r="AP32" s="28"/>
    </row>
    <row r="33" spans="1:42" ht="83.25" customHeight="1" x14ac:dyDescent="0.2">
      <c r="A33" s="18"/>
      <c r="B33" s="19"/>
      <c r="C33" s="29" t="s">
        <v>104</v>
      </c>
      <c r="D33" s="34" t="s">
        <v>90</v>
      </c>
      <c r="E33" s="57">
        <v>5</v>
      </c>
      <c r="F33" s="23" t="s">
        <v>105</v>
      </c>
      <c r="G33" s="56">
        <v>834290000</v>
      </c>
      <c r="H33" s="50">
        <v>1</v>
      </c>
      <c r="I33" s="23" t="s">
        <v>105</v>
      </c>
      <c r="J33" s="25">
        <v>143161200</v>
      </c>
      <c r="K33" s="22">
        <v>1</v>
      </c>
      <c r="L33" s="23" t="s">
        <v>105</v>
      </c>
      <c r="M33" s="26">
        <v>172400000</v>
      </c>
      <c r="N33" s="22">
        <v>0</v>
      </c>
      <c r="O33" s="23" t="s">
        <v>105</v>
      </c>
      <c r="P33" s="26">
        <v>0</v>
      </c>
      <c r="Q33" s="22">
        <v>1</v>
      </c>
      <c r="R33" s="23" t="s">
        <v>105</v>
      </c>
      <c r="S33" s="26">
        <v>171000000</v>
      </c>
      <c r="T33" s="22">
        <v>0</v>
      </c>
      <c r="U33" s="23" t="s">
        <v>105</v>
      </c>
      <c r="V33" s="26">
        <v>0</v>
      </c>
      <c r="W33" s="22">
        <v>0</v>
      </c>
      <c r="X33" s="23" t="s">
        <v>105</v>
      </c>
      <c r="Y33" s="26">
        <v>0</v>
      </c>
      <c r="Z33" s="69">
        <f t="shared" si="1"/>
        <v>1</v>
      </c>
      <c r="AA33" s="23" t="s">
        <v>105</v>
      </c>
      <c r="AB33" s="68">
        <f t="shared" si="8"/>
        <v>100</v>
      </c>
      <c r="AC33" s="40" t="s">
        <v>77</v>
      </c>
      <c r="AD33" s="46">
        <f t="shared" si="5"/>
        <v>171000000</v>
      </c>
      <c r="AE33" s="68">
        <f t="shared" si="9"/>
        <v>99.187935034802791</v>
      </c>
      <c r="AF33" s="40" t="s">
        <v>77</v>
      </c>
      <c r="AG33" s="69">
        <f t="shared" si="2"/>
        <v>2</v>
      </c>
      <c r="AH33" s="23" t="s">
        <v>105</v>
      </c>
      <c r="AI33" s="46">
        <f t="shared" si="3"/>
        <v>314161200</v>
      </c>
      <c r="AJ33" s="68">
        <f t="shared" si="6"/>
        <v>40</v>
      </c>
      <c r="AK33" s="40" t="s">
        <v>77</v>
      </c>
      <c r="AL33" s="68">
        <f t="shared" si="4"/>
        <v>37.656114780232294</v>
      </c>
      <c r="AM33" s="13"/>
      <c r="AP33" s="28"/>
    </row>
    <row r="34" spans="1:42" ht="84.75" customHeight="1" x14ac:dyDescent="0.2">
      <c r="A34" s="18"/>
      <c r="B34" s="19"/>
      <c r="C34" s="29" t="s">
        <v>89</v>
      </c>
      <c r="D34" s="34" t="s">
        <v>90</v>
      </c>
      <c r="E34" s="57">
        <f>11*5</f>
        <v>55</v>
      </c>
      <c r="F34" s="23" t="s">
        <v>76</v>
      </c>
      <c r="G34" s="56">
        <v>709650000</v>
      </c>
      <c r="H34" s="50">
        <v>11</v>
      </c>
      <c r="I34" s="23" t="s">
        <v>76</v>
      </c>
      <c r="J34" s="25">
        <v>106980000</v>
      </c>
      <c r="K34" s="22">
        <v>11</v>
      </c>
      <c r="L34" s="23" t="s">
        <v>76</v>
      </c>
      <c r="M34" s="26">
        <v>42400000</v>
      </c>
      <c r="N34" s="22">
        <v>3</v>
      </c>
      <c r="O34" s="23" t="s">
        <v>76</v>
      </c>
      <c r="P34" s="26">
        <v>8500000</v>
      </c>
      <c r="Q34" s="22">
        <v>3</v>
      </c>
      <c r="R34" s="23" t="s">
        <v>76</v>
      </c>
      <c r="S34" s="26">
        <v>24820000</v>
      </c>
      <c r="T34" s="22">
        <v>3</v>
      </c>
      <c r="U34" s="23" t="s">
        <v>76</v>
      </c>
      <c r="V34" s="26">
        <v>0</v>
      </c>
      <c r="W34" s="22">
        <v>3</v>
      </c>
      <c r="X34" s="23" t="s">
        <v>76</v>
      </c>
      <c r="Y34" s="26">
        <v>5850000</v>
      </c>
      <c r="Z34" s="69">
        <f t="shared" ref="Z34" si="16">N34+Q34+T34+W34</f>
        <v>12</v>
      </c>
      <c r="AA34" s="23" t="s">
        <v>76</v>
      </c>
      <c r="AB34" s="68">
        <f t="shared" si="8"/>
        <v>109.09090909090908</v>
      </c>
      <c r="AC34" s="40" t="s">
        <v>77</v>
      </c>
      <c r="AD34" s="46">
        <f t="shared" ref="AD34" si="17">P34+S34+V34+Y34</f>
        <v>39170000</v>
      </c>
      <c r="AE34" s="68">
        <f t="shared" si="9"/>
        <v>92.382075471698116</v>
      </c>
      <c r="AF34" s="40" t="s">
        <v>77</v>
      </c>
      <c r="AG34" s="69">
        <f t="shared" ref="AG34" si="18">H34+Z34</f>
        <v>23</v>
      </c>
      <c r="AH34" s="23" t="s">
        <v>76</v>
      </c>
      <c r="AI34" s="46">
        <f t="shared" ref="AI34" si="19">J34+AD34</f>
        <v>146150000</v>
      </c>
      <c r="AJ34" s="68">
        <f t="shared" ref="AJ34" si="20">AG34/E34*100</f>
        <v>41.818181818181813</v>
      </c>
      <c r="AK34" s="40" t="s">
        <v>77</v>
      </c>
      <c r="AL34" s="68">
        <f t="shared" ref="AL34" si="21">AI34/G34*100</f>
        <v>20.59465933911083</v>
      </c>
      <c r="AM34" s="13"/>
      <c r="AP34" s="28"/>
    </row>
    <row r="35" spans="1:42" ht="126" x14ac:dyDescent="0.2">
      <c r="A35" s="53">
        <v>18</v>
      </c>
      <c r="B35" s="54" t="s">
        <v>91</v>
      </c>
      <c r="C35" s="20" t="s">
        <v>92</v>
      </c>
      <c r="D35" s="21" t="s">
        <v>95</v>
      </c>
      <c r="E35" s="80">
        <v>100</v>
      </c>
      <c r="F35" s="52" t="s">
        <v>77</v>
      </c>
      <c r="G35" s="48">
        <f>SUM(G36:G38)</f>
        <v>440600000</v>
      </c>
      <c r="H35" s="80">
        <v>100</v>
      </c>
      <c r="I35" s="52" t="s">
        <v>77</v>
      </c>
      <c r="J35" s="48">
        <f>SUM(J36:J38)</f>
        <v>76600000</v>
      </c>
      <c r="K35" s="80">
        <v>100</v>
      </c>
      <c r="L35" s="52" t="s">
        <v>77</v>
      </c>
      <c r="M35" s="48">
        <f>SUM(M36:M38)</f>
        <v>110200000</v>
      </c>
      <c r="N35" s="80">
        <v>100</v>
      </c>
      <c r="O35" s="52" t="s">
        <v>77</v>
      </c>
      <c r="P35" s="48">
        <f>SUM(P36:P38)</f>
        <v>3600000</v>
      </c>
      <c r="Q35" s="58">
        <v>0</v>
      </c>
      <c r="R35" s="52" t="s">
        <v>77</v>
      </c>
      <c r="S35" s="48">
        <f>SUM(S36:S38)</f>
        <v>3600000</v>
      </c>
      <c r="T35" s="58">
        <v>0</v>
      </c>
      <c r="U35" s="52" t="s">
        <v>77</v>
      </c>
      <c r="V35" s="48">
        <f>SUM(V36:V38)</f>
        <v>0</v>
      </c>
      <c r="W35" s="58">
        <v>0</v>
      </c>
      <c r="X35" s="52" t="s">
        <v>77</v>
      </c>
      <c r="Y35" s="48">
        <f>SUM(Y36:Y38)</f>
        <v>82800000</v>
      </c>
      <c r="Z35" s="72">
        <f t="shared" si="1"/>
        <v>100</v>
      </c>
      <c r="AA35" s="52" t="s">
        <v>77</v>
      </c>
      <c r="AB35" s="74">
        <f t="shared" si="8"/>
        <v>100</v>
      </c>
      <c r="AC35" s="75" t="s">
        <v>77</v>
      </c>
      <c r="AD35" s="79">
        <f t="shared" si="5"/>
        <v>90000000</v>
      </c>
      <c r="AE35" s="74">
        <f t="shared" si="9"/>
        <v>81.669691470054445</v>
      </c>
      <c r="AF35" s="75" t="s">
        <v>77</v>
      </c>
      <c r="AG35" s="72">
        <f t="shared" si="2"/>
        <v>200</v>
      </c>
      <c r="AH35" s="52" t="s">
        <v>77</v>
      </c>
      <c r="AI35" s="79">
        <f t="shared" si="3"/>
        <v>166600000</v>
      </c>
      <c r="AJ35" s="74">
        <f t="shared" si="6"/>
        <v>200</v>
      </c>
      <c r="AK35" s="75" t="s">
        <v>77</v>
      </c>
      <c r="AL35" s="74">
        <f t="shared" si="4"/>
        <v>37.812074443940077</v>
      </c>
      <c r="AM35" s="13"/>
      <c r="AP35" s="28"/>
    </row>
    <row r="36" spans="1:42" ht="105" x14ac:dyDescent="0.2">
      <c r="A36" s="18"/>
      <c r="B36" s="19"/>
      <c r="C36" s="60" t="s">
        <v>93</v>
      </c>
      <c r="D36" s="34" t="s">
        <v>106</v>
      </c>
      <c r="E36" s="50">
        <v>100</v>
      </c>
      <c r="F36" s="23" t="s">
        <v>77</v>
      </c>
      <c r="G36" s="81">
        <v>393100000</v>
      </c>
      <c r="H36" s="50">
        <v>100</v>
      </c>
      <c r="I36" s="23" t="s">
        <v>77</v>
      </c>
      <c r="J36" s="63">
        <v>67100000</v>
      </c>
      <c r="K36" s="50">
        <v>100</v>
      </c>
      <c r="L36" s="23" t="s">
        <v>77</v>
      </c>
      <c r="M36" s="82">
        <v>110200000</v>
      </c>
      <c r="N36" s="50">
        <v>100</v>
      </c>
      <c r="O36" s="23" t="s">
        <v>77</v>
      </c>
      <c r="P36" s="82">
        <v>3600000</v>
      </c>
      <c r="Q36" s="24">
        <v>0</v>
      </c>
      <c r="R36" s="23" t="s">
        <v>77</v>
      </c>
      <c r="S36" s="82">
        <v>3600000</v>
      </c>
      <c r="T36" s="24">
        <v>0</v>
      </c>
      <c r="U36" s="23" t="s">
        <v>77</v>
      </c>
      <c r="V36" s="82">
        <v>0</v>
      </c>
      <c r="W36" s="24">
        <v>0</v>
      </c>
      <c r="X36" s="23" t="s">
        <v>77</v>
      </c>
      <c r="Y36" s="82">
        <v>82800000</v>
      </c>
      <c r="Z36" s="69">
        <f t="shared" si="1"/>
        <v>100</v>
      </c>
      <c r="AA36" s="23" t="s">
        <v>77</v>
      </c>
      <c r="AB36" s="68">
        <f t="shared" si="8"/>
        <v>100</v>
      </c>
      <c r="AC36" s="40" t="s">
        <v>77</v>
      </c>
      <c r="AD36" s="65">
        <f t="shared" si="5"/>
        <v>90000000</v>
      </c>
      <c r="AE36" s="70">
        <f t="shared" si="9"/>
        <v>81.669691470054445</v>
      </c>
      <c r="AF36" s="100" t="s">
        <v>77</v>
      </c>
      <c r="AG36" s="69">
        <f t="shared" si="2"/>
        <v>200</v>
      </c>
      <c r="AH36" s="23" t="s">
        <v>77</v>
      </c>
      <c r="AI36" s="65">
        <f t="shared" si="3"/>
        <v>157100000</v>
      </c>
      <c r="AJ36" s="68">
        <f t="shared" si="6"/>
        <v>200</v>
      </c>
      <c r="AK36" s="40" t="s">
        <v>77</v>
      </c>
      <c r="AL36" s="70">
        <f t="shared" si="4"/>
        <v>39.964385652505726</v>
      </c>
      <c r="AM36" s="13"/>
      <c r="AP36" s="28"/>
    </row>
    <row r="37" spans="1:42" ht="75" x14ac:dyDescent="0.2">
      <c r="A37" s="18"/>
      <c r="B37" s="19"/>
      <c r="C37" s="29"/>
      <c r="D37" s="34" t="s">
        <v>107</v>
      </c>
      <c r="E37" s="50">
        <v>100</v>
      </c>
      <c r="F37" s="23" t="s">
        <v>77</v>
      </c>
      <c r="G37" s="59"/>
      <c r="H37" s="50">
        <v>100</v>
      </c>
      <c r="I37" s="23" t="s">
        <v>77</v>
      </c>
      <c r="J37" s="32"/>
      <c r="K37" s="50">
        <v>100</v>
      </c>
      <c r="L37" s="23" t="s">
        <v>77</v>
      </c>
      <c r="M37" s="33"/>
      <c r="N37" s="50">
        <v>100</v>
      </c>
      <c r="O37" s="23" t="s">
        <v>77</v>
      </c>
      <c r="P37" s="33"/>
      <c r="Q37" s="24">
        <v>0</v>
      </c>
      <c r="R37" s="23" t="s">
        <v>77</v>
      </c>
      <c r="S37" s="33"/>
      <c r="T37" s="24">
        <v>0</v>
      </c>
      <c r="U37" s="23" t="s">
        <v>77</v>
      </c>
      <c r="V37" s="33"/>
      <c r="W37" s="24">
        <v>0</v>
      </c>
      <c r="X37" s="23" t="s">
        <v>77</v>
      </c>
      <c r="Y37" s="33"/>
      <c r="Z37" s="69">
        <f t="shared" si="1"/>
        <v>100</v>
      </c>
      <c r="AA37" s="23" t="s">
        <v>77</v>
      </c>
      <c r="AB37" s="68">
        <f t="shared" si="8"/>
        <v>100</v>
      </c>
      <c r="AC37" s="40" t="s">
        <v>77</v>
      </c>
      <c r="AD37" s="55"/>
      <c r="AE37" s="71"/>
      <c r="AF37" s="101"/>
      <c r="AG37" s="69">
        <f t="shared" si="2"/>
        <v>200</v>
      </c>
      <c r="AH37" s="23" t="s">
        <v>77</v>
      </c>
      <c r="AI37" s="55"/>
      <c r="AJ37" s="68">
        <f t="shared" si="6"/>
        <v>200</v>
      </c>
      <c r="AK37" s="40" t="s">
        <v>77</v>
      </c>
      <c r="AL37" s="71"/>
      <c r="AM37" s="13"/>
      <c r="AP37" s="28"/>
    </row>
    <row r="38" spans="1:42" ht="105" x14ac:dyDescent="0.2">
      <c r="A38" s="18"/>
      <c r="B38" s="19"/>
      <c r="C38" s="105" t="s">
        <v>94</v>
      </c>
      <c r="D38" s="104" t="s">
        <v>108</v>
      </c>
      <c r="E38" s="50">
        <v>100</v>
      </c>
      <c r="F38" s="23" t="s">
        <v>77</v>
      </c>
      <c r="G38" s="56">
        <v>47500000</v>
      </c>
      <c r="H38" s="50">
        <v>100</v>
      </c>
      <c r="I38" s="23" t="s">
        <v>77</v>
      </c>
      <c r="J38" s="25">
        <v>9500000</v>
      </c>
      <c r="K38" s="50">
        <v>100</v>
      </c>
      <c r="L38" s="23" t="s">
        <v>77</v>
      </c>
      <c r="M38" s="26">
        <v>0</v>
      </c>
      <c r="N38" s="24"/>
      <c r="O38" s="23"/>
      <c r="P38" s="26"/>
      <c r="Q38" s="50"/>
      <c r="R38" s="23"/>
      <c r="S38" s="26"/>
      <c r="T38" s="50"/>
      <c r="U38" s="23"/>
      <c r="V38" s="26"/>
      <c r="W38" s="50"/>
      <c r="X38" s="23"/>
      <c r="Y38" s="26"/>
      <c r="Z38" s="69"/>
      <c r="AA38" s="23"/>
      <c r="AB38" s="68"/>
      <c r="AC38" s="40"/>
      <c r="AD38" s="46"/>
      <c r="AE38" s="68"/>
      <c r="AF38" s="40"/>
      <c r="AG38" s="69">
        <f t="shared" ref="AG38" si="22">H38+Z38</f>
        <v>100</v>
      </c>
      <c r="AH38" s="23" t="s">
        <v>77</v>
      </c>
      <c r="AI38" s="46">
        <f t="shared" ref="AI38" si="23">J38+AD38</f>
        <v>9500000</v>
      </c>
      <c r="AJ38" s="68">
        <f t="shared" ref="AJ38" si="24">AG38/E38*100</f>
        <v>100</v>
      </c>
      <c r="AK38" s="40" t="s">
        <v>77</v>
      </c>
      <c r="AL38" s="68">
        <f t="shared" ref="AL38" si="25">AI38/G38*100</f>
        <v>20</v>
      </c>
      <c r="AM38" s="13"/>
      <c r="AP38" s="28"/>
    </row>
    <row r="39" spans="1:42" ht="141.75" x14ac:dyDescent="0.2">
      <c r="A39" s="18"/>
      <c r="B39" s="19"/>
      <c r="C39" s="54" t="s">
        <v>99</v>
      </c>
      <c r="D39" s="21" t="s">
        <v>118</v>
      </c>
      <c r="E39" s="51">
        <v>100</v>
      </c>
      <c r="F39" s="52" t="s">
        <v>77</v>
      </c>
      <c r="G39" s="64">
        <f>SUM(G41:G45)</f>
        <v>2358377950</v>
      </c>
      <c r="H39" s="51">
        <v>100</v>
      </c>
      <c r="I39" s="52" t="s">
        <v>77</v>
      </c>
      <c r="J39" s="64">
        <f>SUM(J41:J45)</f>
        <v>2129857800</v>
      </c>
      <c r="K39" s="51">
        <v>100</v>
      </c>
      <c r="L39" s="52" t="s">
        <v>77</v>
      </c>
      <c r="M39" s="64">
        <f>SUM(M41:M45)</f>
        <v>67650000</v>
      </c>
      <c r="N39" s="80">
        <v>100</v>
      </c>
      <c r="O39" s="52" t="s">
        <v>77</v>
      </c>
      <c r="P39" s="64">
        <f>SUM(P41:P45)</f>
        <v>6117500</v>
      </c>
      <c r="Q39" s="58">
        <v>0</v>
      </c>
      <c r="R39" s="52" t="s">
        <v>77</v>
      </c>
      <c r="S39" s="64">
        <f>SUM(S41:S45)</f>
        <v>16660000</v>
      </c>
      <c r="T39" s="58">
        <v>0</v>
      </c>
      <c r="U39" s="52" t="s">
        <v>77</v>
      </c>
      <c r="V39" s="64">
        <f>SUM(V41:V45)</f>
        <v>0</v>
      </c>
      <c r="W39" s="58">
        <v>0</v>
      </c>
      <c r="X39" s="52" t="s">
        <v>77</v>
      </c>
      <c r="Y39" s="64">
        <f>SUM(Y41:Y45)</f>
        <v>0</v>
      </c>
      <c r="Z39" s="72">
        <f>N39+Q39+T39+W39</f>
        <v>100</v>
      </c>
      <c r="AA39" s="52" t="s">
        <v>77</v>
      </c>
      <c r="AB39" s="74">
        <f t="shared" ref="AB39:AB44" si="26">Z39/K39*100</f>
        <v>100</v>
      </c>
      <c r="AC39" s="75" t="s">
        <v>77</v>
      </c>
      <c r="AD39" s="73">
        <f>P39+S39+V39+Y39</f>
        <v>22777500</v>
      </c>
      <c r="AE39" s="76">
        <f t="shared" ref="AE39:AE42" si="27">AD39/M39*100</f>
        <v>33.669623059866957</v>
      </c>
      <c r="AF39" s="53" t="s">
        <v>77</v>
      </c>
      <c r="AG39" s="72">
        <f>H39+Z39</f>
        <v>200</v>
      </c>
      <c r="AH39" s="52" t="s">
        <v>77</v>
      </c>
      <c r="AI39" s="73">
        <f>J39+AD39</f>
        <v>2152635300</v>
      </c>
      <c r="AJ39" s="74">
        <f>AG39/E39*100</f>
        <v>200</v>
      </c>
      <c r="AK39" s="75" t="s">
        <v>77</v>
      </c>
      <c r="AL39" s="76">
        <f>AI39/G39*100</f>
        <v>91.276095080519212</v>
      </c>
      <c r="AM39" s="13"/>
      <c r="AP39" s="28"/>
    </row>
    <row r="40" spans="1:42" ht="126" x14ac:dyDescent="0.2">
      <c r="A40" s="18"/>
      <c r="B40" s="19"/>
      <c r="C40" s="20"/>
      <c r="D40" s="21" t="s">
        <v>119</v>
      </c>
      <c r="E40" s="51">
        <v>100</v>
      </c>
      <c r="F40" s="52" t="s">
        <v>77</v>
      </c>
      <c r="G40" s="16"/>
      <c r="H40" s="51">
        <v>100</v>
      </c>
      <c r="I40" s="52" t="s">
        <v>77</v>
      </c>
      <c r="J40" s="32"/>
      <c r="K40" s="51">
        <v>100</v>
      </c>
      <c r="L40" s="52" t="s">
        <v>77</v>
      </c>
      <c r="M40" s="47"/>
      <c r="N40" s="80">
        <v>100</v>
      </c>
      <c r="O40" s="52" t="s">
        <v>77</v>
      </c>
      <c r="P40" s="33"/>
      <c r="Q40" s="58">
        <v>0</v>
      </c>
      <c r="R40" s="52" t="s">
        <v>77</v>
      </c>
      <c r="S40" s="33"/>
      <c r="T40" s="58">
        <v>0</v>
      </c>
      <c r="U40" s="52" t="s">
        <v>77</v>
      </c>
      <c r="V40" s="33"/>
      <c r="W40" s="58">
        <v>0</v>
      </c>
      <c r="X40" s="52" t="s">
        <v>77</v>
      </c>
      <c r="Y40" s="33"/>
      <c r="Z40" s="72">
        <f t="shared" ref="Z40" si="28">N40+Q40+T40+W40</f>
        <v>100</v>
      </c>
      <c r="AA40" s="52" t="s">
        <v>77</v>
      </c>
      <c r="AB40" s="74">
        <f t="shared" si="26"/>
        <v>100</v>
      </c>
      <c r="AC40" s="75" t="s">
        <v>77</v>
      </c>
      <c r="AD40" s="77"/>
      <c r="AE40" s="78"/>
      <c r="AF40" s="99"/>
      <c r="AG40" s="72">
        <f t="shared" ref="AG40" si="29">H40+Z40</f>
        <v>200</v>
      </c>
      <c r="AH40" s="52" t="s">
        <v>77</v>
      </c>
      <c r="AI40" s="77"/>
      <c r="AJ40" s="74">
        <f t="shared" ref="AJ40" si="30">AG40/E40*100</f>
        <v>200</v>
      </c>
      <c r="AK40" s="75" t="s">
        <v>77</v>
      </c>
      <c r="AL40" s="78"/>
      <c r="AM40" s="13"/>
      <c r="AP40" s="28"/>
    </row>
    <row r="41" spans="1:42" ht="60" x14ac:dyDescent="0.2">
      <c r="A41" s="18"/>
      <c r="B41" s="19"/>
      <c r="C41" s="29" t="s">
        <v>100</v>
      </c>
      <c r="D41" s="34" t="s">
        <v>113</v>
      </c>
      <c r="E41" s="22">
        <v>100</v>
      </c>
      <c r="F41" s="23" t="s">
        <v>77</v>
      </c>
      <c r="G41" s="56">
        <v>294573200</v>
      </c>
      <c r="H41" s="22">
        <v>100</v>
      </c>
      <c r="I41" s="23" t="s">
        <v>77</v>
      </c>
      <c r="J41" s="25">
        <v>55800000</v>
      </c>
      <c r="K41" s="22">
        <v>100</v>
      </c>
      <c r="L41" s="23" t="s">
        <v>77</v>
      </c>
      <c r="M41" s="26">
        <v>13050000</v>
      </c>
      <c r="N41" s="50">
        <v>100</v>
      </c>
      <c r="O41" s="23" t="s">
        <v>77</v>
      </c>
      <c r="P41" s="26">
        <v>0</v>
      </c>
      <c r="Q41" s="24">
        <v>0</v>
      </c>
      <c r="R41" s="23" t="s">
        <v>77</v>
      </c>
      <c r="S41" s="26">
        <v>13050000</v>
      </c>
      <c r="T41" s="24">
        <v>0</v>
      </c>
      <c r="U41" s="23" t="s">
        <v>77</v>
      </c>
      <c r="V41" s="26">
        <v>0</v>
      </c>
      <c r="W41" s="24">
        <v>0</v>
      </c>
      <c r="X41" s="23" t="s">
        <v>77</v>
      </c>
      <c r="Y41" s="26">
        <v>0</v>
      </c>
      <c r="Z41" s="69">
        <f>N41+Q41+T41+W41</f>
        <v>100</v>
      </c>
      <c r="AA41" s="23" t="s">
        <v>77</v>
      </c>
      <c r="AB41" s="68">
        <f t="shared" si="26"/>
        <v>100</v>
      </c>
      <c r="AC41" s="40" t="s">
        <v>77</v>
      </c>
      <c r="AD41" s="46">
        <f>P41+S41+V41+Y41</f>
        <v>13050000</v>
      </c>
      <c r="AE41" s="68">
        <f t="shared" si="27"/>
        <v>100</v>
      </c>
      <c r="AF41" s="40" t="s">
        <v>77</v>
      </c>
      <c r="AG41" s="69">
        <f>H41+Z41</f>
        <v>200</v>
      </c>
      <c r="AH41" s="23" t="s">
        <v>77</v>
      </c>
      <c r="AI41" s="46">
        <f>J41+AD41</f>
        <v>68850000</v>
      </c>
      <c r="AJ41" s="68">
        <f>AG41/E41*100</f>
        <v>200</v>
      </c>
      <c r="AK41" s="40" t="s">
        <v>77</v>
      </c>
      <c r="AL41" s="68">
        <f>AI41/G41*100</f>
        <v>23.372798340106975</v>
      </c>
      <c r="AM41" s="13"/>
      <c r="AP41" s="28"/>
    </row>
    <row r="42" spans="1:42" ht="75" x14ac:dyDescent="0.2">
      <c r="A42" s="18"/>
      <c r="B42" s="19"/>
      <c r="C42" s="60" t="s">
        <v>120</v>
      </c>
      <c r="D42" s="34" t="s">
        <v>114</v>
      </c>
      <c r="E42" s="22">
        <v>100</v>
      </c>
      <c r="F42" s="23" t="s">
        <v>77</v>
      </c>
      <c r="G42" s="81">
        <v>1852951550</v>
      </c>
      <c r="H42" s="22">
        <v>100</v>
      </c>
      <c r="I42" s="23" t="s">
        <v>77</v>
      </c>
      <c r="J42" s="63">
        <v>1885425000</v>
      </c>
      <c r="K42" s="22">
        <v>100</v>
      </c>
      <c r="L42" s="23" t="s">
        <v>77</v>
      </c>
      <c r="M42" s="82">
        <v>54600000</v>
      </c>
      <c r="N42" s="22">
        <v>100</v>
      </c>
      <c r="O42" s="23" t="s">
        <v>77</v>
      </c>
      <c r="P42" s="82">
        <v>6117500</v>
      </c>
      <c r="Q42" s="24">
        <v>0</v>
      </c>
      <c r="R42" s="23" t="s">
        <v>77</v>
      </c>
      <c r="S42" s="82">
        <v>3610000</v>
      </c>
      <c r="T42" s="24">
        <v>0</v>
      </c>
      <c r="U42" s="23" t="s">
        <v>77</v>
      </c>
      <c r="V42" s="82">
        <v>0</v>
      </c>
      <c r="W42" s="24">
        <v>0</v>
      </c>
      <c r="X42" s="23" t="s">
        <v>77</v>
      </c>
      <c r="Y42" s="82">
        <v>0</v>
      </c>
      <c r="Z42" s="69">
        <f>N42+Q42+T42+W42</f>
        <v>100</v>
      </c>
      <c r="AA42" s="23" t="s">
        <v>77</v>
      </c>
      <c r="AB42" s="68">
        <f t="shared" si="26"/>
        <v>100</v>
      </c>
      <c r="AC42" s="40" t="s">
        <v>77</v>
      </c>
      <c r="AD42" s="65">
        <f>P42+S42+V42+Y42</f>
        <v>9727500</v>
      </c>
      <c r="AE42" s="70">
        <f t="shared" si="27"/>
        <v>17.815934065934066</v>
      </c>
      <c r="AF42" s="100" t="s">
        <v>77</v>
      </c>
      <c r="AG42" s="69">
        <f>H42+Z42</f>
        <v>200</v>
      </c>
      <c r="AH42" s="23" t="s">
        <v>77</v>
      </c>
      <c r="AI42" s="65">
        <f>J42+AD42</f>
        <v>1895152500</v>
      </c>
      <c r="AJ42" s="68">
        <f>AG42/E42*100</f>
        <v>200</v>
      </c>
      <c r="AK42" s="40" t="s">
        <v>77</v>
      </c>
      <c r="AL42" s="70">
        <f>AI42/G42*100</f>
        <v>102.27749883692319</v>
      </c>
      <c r="AM42" s="13"/>
      <c r="AP42" s="28"/>
    </row>
    <row r="43" spans="1:42" ht="90" x14ac:dyDescent="0.2">
      <c r="A43" s="18"/>
      <c r="B43" s="19"/>
      <c r="C43" s="61"/>
      <c r="D43" s="34" t="s">
        <v>115</v>
      </c>
      <c r="E43" s="22">
        <v>100</v>
      </c>
      <c r="F43" s="23" t="s">
        <v>77</v>
      </c>
      <c r="G43" s="14"/>
      <c r="H43" s="22">
        <v>100</v>
      </c>
      <c r="I43" s="23" t="s">
        <v>77</v>
      </c>
      <c r="J43" s="83"/>
      <c r="K43" s="22">
        <v>100</v>
      </c>
      <c r="L43" s="23" t="s">
        <v>77</v>
      </c>
      <c r="M43" s="84"/>
      <c r="N43" s="22">
        <v>100</v>
      </c>
      <c r="O43" s="23" t="s">
        <v>77</v>
      </c>
      <c r="P43" s="84"/>
      <c r="Q43" s="24">
        <v>0</v>
      </c>
      <c r="R43" s="23" t="s">
        <v>77</v>
      </c>
      <c r="S43" s="84"/>
      <c r="T43" s="24">
        <v>0</v>
      </c>
      <c r="U43" s="23" t="s">
        <v>77</v>
      </c>
      <c r="V43" s="84"/>
      <c r="W43" s="24">
        <v>0</v>
      </c>
      <c r="X43" s="23" t="s">
        <v>77</v>
      </c>
      <c r="Y43" s="84"/>
      <c r="Z43" s="69">
        <f t="shared" ref="Z43" si="31">N43+Q43+T43+W43</f>
        <v>100</v>
      </c>
      <c r="AA43" s="23" t="s">
        <v>77</v>
      </c>
      <c r="AB43" s="68">
        <f t="shared" si="26"/>
        <v>100</v>
      </c>
      <c r="AC43" s="40" t="s">
        <v>77</v>
      </c>
      <c r="AD43" s="94"/>
      <c r="AE43" s="95"/>
      <c r="AF43" s="102"/>
      <c r="AG43" s="69">
        <f t="shared" ref="AG43" si="32">H43+Z43</f>
        <v>200</v>
      </c>
      <c r="AH43" s="23" t="s">
        <v>77</v>
      </c>
      <c r="AI43" s="94"/>
      <c r="AJ43" s="68">
        <f t="shared" ref="AJ43" si="33">AG43/E43*100</f>
        <v>200</v>
      </c>
      <c r="AK43" s="40" t="s">
        <v>77</v>
      </c>
      <c r="AL43" s="95"/>
      <c r="AM43" s="13"/>
      <c r="AP43" s="28"/>
    </row>
    <row r="44" spans="1:42" ht="90" x14ac:dyDescent="0.2">
      <c r="A44" s="18"/>
      <c r="B44" s="19"/>
      <c r="C44" s="29"/>
      <c r="D44" s="34" t="s">
        <v>116</v>
      </c>
      <c r="E44" s="22">
        <f>62*5</f>
        <v>310</v>
      </c>
      <c r="F44" s="62" t="s">
        <v>117</v>
      </c>
      <c r="G44" s="16"/>
      <c r="H44" s="22">
        <v>62</v>
      </c>
      <c r="I44" s="62" t="s">
        <v>117</v>
      </c>
      <c r="J44" s="32"/>
      <c r="K44" s="22">
        <v>62</v>
      </c>
      <c r="L44" s="62" t="s">
        <v>117</v>
      </c>
      <c r="M44" s="33"/>
      <c r="N44" s="22">
        <v>0</v>
      </c>
      <c r="O44" s="62" t="s">
        <v>117</v>
      </c>
      <c r="P44" s="33"/>
      <c r="Q44" s="22">
        <v>56</v>
      </c>
      <c r="R44" s="62" t="s">
        <v>117</v>
      </c>
      <c r="S44" s="33"/>
      <c r="T44" s="22">
        <v>0</v>
      </c>
      <c r="U44" s="62" t="s">
        <v>117</v>
      </c>
      <c r="V44" s="33"/>
      <c r="W44" s="22">
        <v>0</v>
      </c>
      <c r="X44" s="62" t="s">
        <v>117</v>
      </c>
      <c r="Y44" s="33"/>
      <c r="Z44" s="69">
        <f t="shared" ref="Z44" si="34">N44+Q44+T44+W44</f>
        <v>56</v>
      </c>
      <c r="AA44" s="62" t="s">
        <v>117</v>
      </c>
      <c r="AB44" s="68">
        <f t="shared" si="26"/>
        <v>90.322580645161281</v>
      </c>
      <c r="AC44" s="40" t="s">
        <v>77</v>
      </c>
      <c r="AD44" s="55"/>
      <c r="AE44" s="71"/>
      <c r="AF44" s="101"/>
      <c r="AG44" s="69">
        <f t="shared" ref="AG44:AG45" si="35">H44+Z44</f>
        <v>118</v>
      </c>
      <c r="AH44" s="62" t="s">
        <v>117</v>
      </c>
      <c r="AI44" s="55"/>
      <c r="AJ44" s="68">
        <f t="shared" ref="AJ44:AJ45" si="36">AG44/E44*100</f>
        <v>38.064516129032256</v>
      </c>
      <c r="AK44" s="40" t="s">
        <v>77</v>
      </c>
      <c r="AL44" s="71"/>
      <c r="AM44" s="13"/>
      <c r="AP44" s="28"/>
    </row>
    <row r="45" spans="1:42" ht="30" x14ac:dyDescent="0.2">
      <c r="A45" s="18"/>
      <c r="B45" s="19"/>
      <c r="C45" s="93" t="s">
        <v>121</v>
      </c>
      <c r="D45" s="67"/>
      <c r="E45" s="22">
        <v>100</v>
      </c>
      <c r="F45" s="23" t="s">
        <v>77</v>
      </c>
      <c r="G45" s="56">
        <v>210853200</v>
      </c>
      <c r="H45" s="22">
        <v>100</v>
      </c>
      <c r="I45" s="23" t="s">
        <v>77</v>
      </c>
      <c r="J45" s="25">
        <v>188632800</v>
      </c>
      <c r="K45" s="22"/>
      <c r="L45" s="23"/>
      <c r="M45" s="26"/>
      <c r="N45" s="22"/>
      <c r="O45" s="23"/>
      <c r="P45" s="26"/>
      <c r="Q45" s="22"/>
      <c r="R45" s="23"/>
      <c r="S45" s="26"/>
      <c r="T45" s="22"/>
      <c r="U45" s="23"/>
      <c r="V45" s="26"/>
      <c r="W45" s="22"/>
      <c r="X45" s="23"/>
      <c r="Y45" s="26"/>
      <c r="Z45" s="69"/>
      <c r="AA45" s="23"/>
      <c r="AB45" s="68"/>
      <c r="AC45" s="40"/>
      <c r="AD45" s="46"/>
      <c r="AE45" s="68"/>
      <c r="AF45" s="40"/>
      <c r="AG45" s="69">
        <f t="shared" si="35"/>
        <v>100</v>
      </c>
      <c r="AH45" s="23" t="s">
        <v>77</v>
      </c>
      <c r="AI45" s="46">
        <f t="shared" ref="AI45" si="37">J45+AD45</f>
        <v>188632800</v>
      </c>
      <c r="AJ45" s="68">
        <f t="shared" si="36"/>
        <v>100</v>
      </c>
      <c r="AK45" s="40" t="s">
        <v>77</v>
      </c>
      <c r="AL45" s="68">
        <f t="shared" ref="AL45" si="38">AI45/G45*100</f>
        <v>89.461672860549427</v>
      </c>
      <c r="AM45" s="13"/>
      <c r="AP45" s="28"/>
    </row>
    <row r="46" spans="1:42" ht="89.25" customHeight="1" x14ac:dyDescent="0.2">
      <c r="A46" s="18"/>
      <c r="B46" s="19"/>
      <c r="C46" s="20" t="s">
        <v>122</v>
      </c>
      <c r="D46" s="21" t="s">
        <v>98</v>
      </c>
      <c r="E46" s="51">
        <v>100</v>
      </c>
      <c r="F46" s="52" t="s">
        <v>77</v>
      </c>
      <c r="G46" s="48">
        <f>SUM(G47:G49)</f>
        <v>370026000</v>
      </c>
      <c r="H46" s="51">
        <v>100</v>
      </c>
      <c r="I46" s="52" t="s">
        <v>77</v>
      </c>
      <c r="J46" s="48">
        <f>SUM(J47:J49)</f>
        <v>76734950</v>
      </c>
      <c r="K46" s="51">
        <v>100</v>
      </c>
      <c r="L46" s="52" t="s">
        <v>77</v>
      </c>
      <c r="M46" s="48">
        <f>SUM(M47:M49)</f>
        <v>36727400</v>
      </c>
      <c r="N46" s="51">
        <v>100</v>
      </c>
      <c r="O46" s="52" t="s">
        <v>77</v>
      </c>
      <c r="P46" s="48">
        <f>SUM(P47:P49)</f>
        <v>2634400</v>
      </c>
      <c r="Q46" s="51">
        <v>0</v>
      </c>
      <c r="R46" s="52" t="s">
        <v>77</v>
      </c>
      <c r="S46" s="48">
        <f>SUM(S47:S49)</f>
        <v>7525100</v>
      </c>
      <c r="T46" s="51">
        <v>0</v>
      </c>
      <c r="U46" s="52" t="s">
        <v>77</v>
      </c>
      <c r="V46" s="48">
        <f>SUM(V47:V49)</f>
        <v>0</v>
      </c>
      <c r="W46" s="51">
        <v>0</v>
      </c>
      <c r="X46" s="52" t="s">
        <v>77</v>
      </c>
      <c r="Y46" s="48">
        <f>SUM(Y47:Y49)</f>
        <v>4012250</v>
      </c>
      <c r="Z46" s="72">
        <f t="shared" si="1"/>
        <v>100</v>
      </c>
      <c r="AA46" s="52" t="s">
        <v>77</v>
      </c>
      <c r="AB46" s="74">
        <f t="shared" si="8"/>
        <v>100</v>
      </c>
      <c r="AC46" s="75" t="s">
        <v>77</v>
      </c>
      <c r="AD46" s="79">
        <f t="shared" si="5"/>
        <v>14171750</v>
      </c>
      <c r="AE46" s="74">
        <f t="shared" si="9"/>
        <v>38.58631430485142</v>
      </c>
      <c r="AF46" s="75" t="s">
        <v>77</v>
      </c>
      <c r="AG46" s="72">
        <f t="shared" si="2"/>
        <v>200</v>
      </c>
      <c r="AH46" s="52" t="s">
        <v>77</v>
      </c>
      <c r="AI46" s="79">
        <f t="shared" si="3"/>
        <v>90906700</v>
      </c>
      <c r="AJ46" s="74">
        <f t="shared" si="6"/>
        <v>200</v>
      </c>
      <c r="AK46" s="75" t="s">
        <v>77</v>
      </c>
      <c r="AL46" s="74">
        <f t="shared" si="4"/>
        <v>24.567652002832233</v>
      </c>
      <c r="AM46" s="13"/>
      <c r="AP46" s="28"/>
    </row>
    <row r="47" spans="1:42" ht="75" x14ac:dyDescent="0.2">
      <c r="A47" s="18"/>
      <c r="B47" s="19"/>
      <c r="C47" s="29" t="s">
        <v>96</v>
      </c>
      <c r="D47" s="34" t="s">
        <v>97</v>
      </c>
      <c r="E47" s="22">
        <v>100</v>
      </c>
      <c r="F47" s="23" t="s">
        <v>77</v>
      </c>
      <c r="G47" s="56">
        <v>314996000</v>
      </c>
      <c r="H47" s="50">
        <v>100</v>
      </c>
      <c r="I47" s="23" t="s">
        <v>77</v>
      </c>
      <c r="J47" s="25">
        <v>25000000</v>
      </c>
      <c r="K47" s="22">
        <v>100</v>
      </c>
      <c r="L47" s="23" t="s">
        <v>77</v>
      </c>
      <c r="M47" s="26">
        <v>36727400</v>
      </c>
      <c r="N47" s="22">
        <v>100</v>
      </c>
      <c r="O47" s="23" t="s">
        <v>77</v>
      </c>
      <c r="P47" s="26">
        <v>2634400</v>
      </c>
      <c r="Q47" s="22">
        <v>0</v>
      </c>
      <c r="R47" s="23" t="s">
        <v>77</v>
      </c>
      <c r="S47" s="26">
        <v>7525100</v>
      </c>
      <c r="T47" s="22">
        <v>0</v>
      </c>
      <c r="U47" s="23" t="s">
        <v>77</v>
      </c>
      <c r="V47" s="26">
        <v>0</v>
      </c>
      <c r="W47" s="22">
        <v>0</v>
      </c>
      <c r="X47" s="23" t="s">
        <v>77</v>
      </c>
      <c r="Y47" s="26">
        <v>4012250</v>
      </c>
      <c r="Z47" s="69">
        <f t="shared" si="1"/>
        <v>100</v>
      </c>
      <c r="AA47" s="23" t="s">
        <v>77</v>
      </c>
      <c r="AB47" s="68">
        <f t="shared" si="8"/>
        <v>100</v>
      </c>
      <c r="AC47" s="40" t="s">
        <v>77</v>
      </c>
      <c r="AD47" s="46">
        <f t="shared" si="5"/>
        <v>14171750</v>
      </c>
      <c r="AE47" s="68">
        <f t="shared" si="9"/>
        <v>38.58631430485142</v>
      </c>
      <c r="AF47" s="40" t="s">
        <v>77</v>
      </c>
      <c r="AG47" s="69">
        <f t="shared" si="2"/>
        <v>200</v>
      </c>
      <c r="AH47" s="23" t="s">
        <v>77</v>
      </c>
      <c r="AI47" s="46">
        <f t="shared" si="3"/>
        <v>39171750</v>
      </c>
      <c r="AJ47" s="68">
        <f t="shared" si="6"/>
        <v>200</v>
      </c>
      <c r="AK47" s="40" t="s">
        <v>77</v>
      </c>
      <c r="AL47" s="68">
        <f t="shared" si="4"/>
        <v>12.435634103290202</v>
      </c>
      <c r="AM47" s="13"/>
      <c r="AP47" s="28"/>
    </row>
    <row r="48" spans="1:42" ht="90" x14ac:dyDescent="0.2">
      <c r="A48" s="18"/>
      <c r="B48" s="19"/>
      <c r="C48" s="66" t="s">
        <v>109</v>
      </c>
      <c r="D48" s="67" t="s">
        <v>111</v>
      </c>
      <c r="E48" s="22">
        <v>100</v>
      </c>
      <c r="F48" s="23" t="s">
        <v>77</v>
      </c>
      <c r="G48" s="56">
        <v>15030000</v>
      </c>
      <c r="H48" s="50">
        <v>100</v>
      </c>
      <c r="I48" s="23" t="s">
        <v>77</v>
      </c>
      <c r="J48" s="25">
        <v>12780000</v>
      </c>
      <c r="K48" s="22"/>
      <c r="L48" s="23"/>
      <c r="M48" s="26"/>
      <c r="N48" s="22"/>
      <c r="O48" s="23"/>
      <c r="P48" s="26"/>
      <c r="Q48" s="22"/>
      <c r="R48" s="23"/>
      <c r="S48" s="26"/>
      <c r="T48" s="22"/>
      <c r="U48" s="23"/>
      <c r="V48" s="26"/>
      <c r="W48" s="22"/>
      <c r="X48" s="23"/>
      <c r="Y48" s="26"/>
      <c r="Z48" s="69"/>
      <c r="AA48" s="23"/>
      <c r="AB48" s="68"/>
      <c r="AC48" s="40"/>
      <c r="AD48" s="46"/>
      <c r="AE48" s="68"/>
      <c r="AF48" s="40"/>
      <c r="AG48" s="69">
        <f t="shared" ref="AG48" si="39">H48+Z48</f>
        <v>100</v>
      </c>
      <c r="AH48" s="23" t="s">
        <v>77</v>
      </c>
      <c r="AI48" s="46">
        <f t="shared" ref="AI48" si="40">J48+AD48</f>
        <v>12780000</v>
      </c>
      <c r="AJ48" s="68">
        <f t="shared" ref="AJ48" si="41">AG48/E48*100</f>
        <v>100</v>
      </c>
      <c r="AK48" s="40" t="s">
        <v>77</v>
      </c>
      <c r="AL48" s="68">
        <f t="shared" ref="AL48" si="42">AI48/G48*100</f>
        <v>85.029940119760482</v>
      </c>
      <c r="AM48" s="13"/>
      <c r="AP48" s="28"/>
    </row>
    <row r="49" spans="1:42" ht="165" x14ac:dyDescent="0.2">
      <c r="A49" s="18"/>
      <c r="B49" s="19"/>
      <c r="C49" s="66" t="s">
        <v>110</v>
      </c>
      <c r="D49" s="67" t="s">
        <v>112</v>
      </c>
      <c r="E49" s="22">
        <v>100</v>
      </c>
      <c r="F49" s="23" t="s">
        <v>77</v>
      </c>
      <c r="G49" s="56">
        <v>40000000</v>
      </c>
      <c r="H49" s="50">
        <v>100</v>
      </c>
      <c r="I49" s="23" t="s">
        <v>77</v>
      </c>
      <c r="J49" s="25">
        <v>38954950</v>
      </c>
      <c r="K49" s="22"/>
      <c r="L49" s="23"/>
      <c r="M49" s="26"/>
      <c r="N49" s="22"/>
      <c r="O49" s="23"/>
      <c r="P49" s="26"/>
      <c r="Q49" s="22"/>
      <c r="R49" s="23"/>
      <c r="S49" s="26"/>
      <c r="T49" s="22"/>
      <c r="U49" s="23"/>
      <c r="V49" s="26"/>
      <c r="W49" s="22"/>
      <c r="X49" s="23"/>
      <c r="Y49" s="26"/>
      <c r="Z49" s="69"/>
      <c r="AA49" s="23"/>
      <c r="AB49" s="68"/>
      <c r="AC49" s="40"/>
      <c r="AD49" s="46"/>
      <c r="AE49" s="68"/>
      <c r="AF49" s="40"/>
      <c r="AG49" s="69">
        <f t="shared" ref="AG49" si="43">H49+Z49</f>
        <v>100</v>
      </c>
      <c r="AH49" s="23" t="s">
        <v>77</v>
      </c>
      <c r="AI49" s="46">
        <f t="shared" ref="AI49" si="44">J49+AD49</f>
        <v>38954950</v>
      </c>
      <c r="AJ49" s="68">
        <f t="shared" ref="AJ49" si="45">AG49/E49*100</f>
        <v>100</v>
      </c>
      <c r="AK49" s="40" t="s">
        <v>77</v>
      </c>
      <c r="AL49" s="68">
        <f t="shared" ref="AL49" si="46">AI49/G49*100</f>
        <v>97.387374999999992</v>
      </c>
      <c r="AM49" s="13"/>
      <c r="AP49" s="28"/>
    </row>
    <row r="50" spans="1:42" ht="15" x14ac:dyDescent="0.2">
      <c r="A50" s="169" t="s">
        <v>51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1"/>
      <c r="AB50" s="106">
        <f>AVERAGE(AB16:AB49)</f>
        <v>99.625549229396015</v>
      </c>
      <c r="AC50" s="87"/>
      <c r="AD50" s="85"/>
      <c r="AE50" s="106">
        <f>AVERAGE(AE16,AE20,AE27,AE32,AE35,AE39,AE46)</f>
        <v>74.328576647992961</v>
      </c>
      <c r="AF50" s="87"/>
      <c r="AG50" s="86"/>
      <c r="AH50" s="87"/>
      <c r="AI50" s="86"/>
      <c r="AJ50" s="86"/>
      <c r="AK50" s="87"/>
      <c r="AL50" s="88"/>
      <c r="AM50" s="13"/>
    </row>
    <row r="51" spans="1:42" ht="15" x14ac:dyDescent="0.2">
      <c r="A51" s="169" t="s">
        <v>52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1"/>
      <c r="AB51" s="36" t="str">
        <f>IF(AB50&gt;=91,"Sangat Tinggi",IF(AB50&gt;=76,"Tinggi",IF(AB50&gt;=66,"Sedang",IF(AB50&gt;=51,"Rendah",IF(AB50&lt;=50,"Sangat Rendah")))))</f>
        <v>Sangat Tinggi</v>
      </c>
      <c r="AC51" s="87"/>
      <c r="AD51" s="89"/>
      <c r="AE51" s="36" t="str">
        <f>IF(AE50&gt;=91,"Sangat Tinggi",IF(AE50&gt;=76,"Tinggi",IF(AE50&gt;=66,"Sedang",IF(AE50&gt;=51,"Rendah",IF(AE50&lt;=50,"Sangat Rendah")))))</f>
        <v>Sedang</v>
      </c>
      <c r="AF51" s="87"/>
      <c r="AG51" s="90"/>
      <c r="AH51" s="87"/>
      <c r="AI51" s="91"/>
      <c r="AJ51" s="90"/>
      <c r="AK51" s="87"/>
      <c r="AL51" s="92"/>
      <c r="AM51" s="13"/>
    </row>
    <row r="52" spans="1:42" ht="15" x14ac:dyDescent="0.2">
      <c r="A52" s="147" t="s">
        <v>53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3"/>
    </row>
    <row r="53" spans="1:42" ht="15" x14ac:dyDescent="0.2">
      <c r="A53" s="147" t="s">
        <v>54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3"/>
    </row>
    <row r="54" spans="1:42" ht="15" x14ac:dyDescent="0.2">
      <c r="A54" s="147" t="s">
        <v>55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3"/>
    </row>
    <row r="55" spans="1:42" ht="15" x14ac:dyDescent="0.2">
      <c r="A55" s="147" t="s">
        <v>56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37"/>
    </row>
    <row r="56" spans="1:42" ht="15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8"/>
      <c r="AC56" s="39"/>
      <c r="AD56" s="38"/>
      <c r="AE56" s="38"/>
      <c r="AF56" s="39"/>
      <c r="AG56" s="38"/>
      <c r="AH56" s="39"/>
      <c r="AI56" s="38"/>
      <c r="AJ56" s="38"/>
      <c r="AK56" s="39"/>
      <c r="AL56" s="38"/>
    </row>
    <row r="57" spans="1:42" ht="15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72" t="s">
        <v>127</v>
      </c>
      <c r="AA57" s="172"/>
      <c r="AB57" s="172"/>
      <c r="AC57" s="172"/>
      <c r="AD57" s="172"/>
      <c r="AE57" s="172"/>
      <c r="AF57" s="39"/>
      <c r="AG57" s="38"/>
      <c r="AH57" s="172" t="s">
        <v>128</v>
      </c>
      <c r="AI57" s="172"/>
      <c r="AJ57" s="172"/>
      <c r="AK57" s="172"/>
      <c r="AL57" s="172"/>
      <c r="AM57" s="172"/>
    </row>
    <row r="58" spans="1:42" ht="15.75" x14ac:dyDescent="0.25">
      <c r="A58" s="44"/>
      <c r="B58" s="45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72" t="s">
        <v>137</v>
      </c>
      <c r="AA58" s="172"/>
      <c r="AB58" s="172"/>
      <c r="AC58" s="172"/>
      <c r="AD58" s="172"/>
      <c r="AE58" s="172"/>
      <c r="AF58" s="39"/>
      <c r="AG58" s="38"/>
      <c r="AH58" s="172" t="s">
        <v>137</v>
      </c>
      <c r="AI58" s="172"/>
      <c r="AJ58" s="172"/>
      <c r="AK58" s="172"/>
      <c r="AL58" s="172"/>
      <c r="AM58" s="172"/>
    </row>
    <row r="59" spans="1:42" ht="15" x14ac:dyDescent="0.2">
      <c r="Z59" s="172" t="s">
        <v>133</v>
      </c>
      <c r="AA59" s="172"/>
      <c r="AB59" s="172"/>
      <c r="AC59" s="172"/>
      <c r="AD59" s="172"/>
      <c r="AE59" s="172"/>
      <c r="AH59" s="172" t="s">
        <v>129</v>
      </c>
      <c r="AI59" s="172"/>
      <c r="AJ59" s="172"/>
      <c r="AK59" s="172"/>
      <c r="AL59" s="172"/>
      <c r="AM59" s="172"/>
    </row>
    <row r="60" spans="1:42" ht="15" x14ac:dyDescent="0.2">
      <c r="Z60" s="172" t="s">
        <v>130</v>
      </c>
      <c r="AA60" s="172"/>
      <c r="AB60" s="172"/>
      <c r="AC60" s="172"/>
      <c r="AD60" s="172"/>
      <c r="AE60" s="172"/>
      <c r="AH60" s="172" t="s">
        <v>130</v>
      </c>
      <c r="AI60" s="172"/>
      <c r="AJ60" s="172"/>
      <c r="AK60" s="172"/>
      <c r="AL60" s="172"/>
      <c r="AM60" s="172"/>
    </row>
    <row r="61" spans="1:42" ht="51" x14ac:dyDescent="0.2">
      <c r="A61" s="41" t="s">
        <v>57</v>
      </c>
      <c r="B61" s="41" t="s">
        <v>58</v>
      </c>
      <c r="C61" s="41" t="s">
        <v>59</v>
      </c>
      <c r="Z61" s="38"/>
      <c r="AA61" s="39"/>
      <c r="AB61" s="38"/>
      <c r="AC61" s="39"/>
      <c r="AD61" s="38"/>
      <c r="AH61" s="38"/>
      <c r="AI61" s="39"/>
      <c r="AJ61" s="38"/>
      <c r="AK61" s="39"/>
      <c r="AL61" s="38"/>
    </row>
    <row r="62" spans="1:42" ht="25.5" x14ac:dyDescent="0.25">
      <c r="A62" s="42" t="s">
        <v>60</v>
      </c>
      <c r="B62" s="42" t="s">
        <v>61</v>
      </c>
      <c r="C62" s="42" t="s">
        <v>62</v>
      </c>
      <c r="Z62" s="173" t="s">
        <v>134</v>
      </c>
      <c r="AA62" s="173"/>
      <c r="AB62" s="173"/>
      <c r="AC62" s="173"/>
      <c r="AD62" s="173"/>
      <c r="AE62" s="173"/>
      <c r="AH62" s="173" t="s">
        <v>131</v>
      </c>
      <c r="AI62" s="173"/>
      <c r="AJ62" s="173"/>
      <c r="AK62" s="173"/>
      <c r="AL62" s="173"/>
      <c r="AM62" s="173"/>
    </row>
    <row r="63" spans="1:42" ht="25.5" x14ac:dyDescent="0.2">
      <c r="A63" s="42" t="s">
        <v>63</v>
      </c>
      <c r="B63" s="42" t="s">
        <v>64</v>
      </c>
      <c r="C63" s="42" t="s">
        <v>65</v>
      </c>
      <c r="Z63" s="174" t="s">
        <v>135</v>
      </c>
      <c r="AA63" s="174"/>
      <c r="AB63" s="174"/>
      <c r="AC63" s="174"/>
      <c r="AD63" s="174"/>
      <c r="AE63" s="174"/>
      <c r="AH63" s="174" t="s">
        <v>132</v>
      </c>
      <c r="AI63" s="174"/>
      <c r="AJ63" s="174"/>
      <c r="AK63" s="174"/>
      <c r="AL63" s="174"/>
      <c r="AM63" s="174"/>
    </row>
    <row r="64" spans="1:42" ht="25.5" x14ac:dyDescent="0.2">
      <c r="A64" s="42" t="s">
        <v>66</v>
      </c>
      <c r="B64" s="42" t="s">
        <v>67</v>
      </c>
      <c r="C64" s="42" t="s">
        <v>68</v>
      </c>
    </row>
    <row r="65" spans="1:3" ht="25.5" x14ac:dyDescent="0.2">
      <c r="A65" s="42" t="s">
        <v>69</v>
      </c>
      <c r="B65" s="42" t="s">
        <v>70</v>
      </c>
      <c r="C65" s="42" t="s">
        <v>71</v>
      </c>
    </row>
    <row r="66" spans="1:3" ht="25.5" x14ac:dyDescent="0.2">
      <c r="A66" s="42" t="s">
        <v>72</v>
      </c>
      <c r="B66" s="43" t="s">
        <v>73</v>
      </c>
      <c r="C66" s="42" t="s">
        <v>74</v>
      </c>
    </row>
  </sheetData>
  <mergeCells count="93">
    <mergeCell ref="Z60:AE60"/>
    <mergeCell ref="AH60:AM60"/>
    <mergeCell ref="Z62:AE62"/>
    <mergeCell ref="AH62:AM62"/>
    <mergeCell ref="Z63:AE63"/>
    <mergeCell ref="AH63:AM63"/>
    <mergeCell ref="Z57:AE57"/>
    <mergeCell ref="AH57:AM57"/>
    <mergeCell ref="Z58:AE58"/>
    <mergeCell ref="AH58:AM58"/>
    <mergeCell ref="Z59:AE59"/>
    <mergeCell ref="AH59:AM59"/>
    <mergeCell ref="A53:AL53"/>
    <mergeCell ref="A54:AL54"/>
    <mergeCell ref="A55:AL55"/>
    <mergeCell ref="J13:J15"/>
    <mergeCell ref="K13:L15"/>
    <mergeCell ref="M13:M15"/>
    <mergeCell ref="N13:O15"/>
    <mergeCell ref="A50:AA50"/>
    <mergeCell ref="A51:AA51"/>
    <mergeCell ref="A10:A12"/>
    <mergeCell ref="B10:B12"/>
    <mergeCell ref="C10:C12"/>
    <mergeCell ref="D10:D12"/>
    <mergeCell ref="A52:AL52"/>
    <mergeCell ref="A13:A15"/>
    <mergeCell ref="B13:B15"/>
    <mergeCell ref="C13:C15"/>
    <mergeCell ref="D13:D15"/>
    <mergeCell ref="E13:F15"/>
    <mergeCell ref="G13:G15"/>
    <mergeCell ref="H13:I15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E11:F12"/>
    <mergeCell ref="G11:G12"/>
    <mergeCell ref="H11:I12"/>
    <mergeCell ref="J11:J12"/>
    <mergeCell ref="K11:L12"/>
    <mergeCell ref="W10:Y10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256" scale="37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Satpol PP</vt:lpstr>
      <vt:lpstr>'Satpol PP'!Print_Area</vt:lpstr>
      <vt:lpstr>'Satpol PP'!Print_Titles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2020-04-29T01:21:01Z</cp:lastPrinted>
  <dcterms:created xsi:type="dcterms:W3CDTF">2020-03-18T05:59:44Z</dcterms:created>
  <dcterms:modified xsi:type="dcterms:W3CDTF">2021-01-11T02:28:19Z</dcterms:modified>
</cp:coreProperties>
</file>