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1\Pengendalian dan Evaluasi Renja PD dan RKPD\TRIWULAN IV\"/>
    </mc:Choice>
  </mc:AlternateContent>
  <bookViews>
    <workbookView xWindow="-120" yWindow="-120" windowWidth="20640" windowHeight="11760"/>
  </bookViews>
  <sheets>
    <sheet name="Bag Umum" sheetId="1" r:id="rId1"/>
  </sheets>
  <definedNames>
    <definedName name="_xlnm.Print_Area" localSheetId="0">'Bag Umum'!$A$1:$AM$48</definedName>
    <definedName name="_xlnm.Print_Titles" localSheetId="0">'Bag Umum'!$7:$12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6" i="1" l="1"/>
  <c r="Y14" i="1"/>
  <c r="X27" i="1"/>
  <c r="X26" i="1"/>
  <c r="X25" i="1"/>
  <c r="Y24" i="1"/>
  <c r="X24" i="1"/>
  <c r="X23" i="1"/>
  <c r="X22" i="1"/>
  <c r="X21" i="1"/>
  <c r="X20" i="1"/>
  <c r="Y19" i="1"/>
  <c r="X19" i="1"/>
  <c r="X18" i="1"/>
  <c r="Y17" i="1"/>
  <c r="X17" i="1"/>
  <c r="X16" i="1"/>
  <c r="X15" i="1"/>
  <c r="X14" i="1"/>
  <c r="X13" i="1"/>
  <c r="Y13" i="1" l="1"/>
  <c r="V26" i="1"/>
  <c r="V24" i="1"/>
  <c r="V19" i="1"/>
  <c r="V17" i="1"/>
  <c r="S17" i="1"/>
  <c r="V14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U13" i="1"/>
  <c r="R13" i="1"/>
  <c r="O13" i="1"/>
  <c r="V13" i="1" l="1"/>
  <c r="G27" i="1"/>
  <c r="G26" i="1" s="1"/>
  <c r="E27" i="1"/>
  <c r="G25" i="1"/>
  <c r="E25" i="1"/>
  <c r="G24" i="1"/>
  <c r="G23" i="1"/>
  <c r="E23" i="1"/>
  <c r="G22" i="1"/>
  <c r="E22" i="1"/>
  <c r="G21" i="1"/>
  <c r="E21" i="1"/>
  <c r="G20" i="1"/>
  <c r="E20" i="1"/>
  <c r="G18" i="1"/>
  <c r="E18" i="1"/>
  <c r="G17" i="1"/>
  <c r="G16" i="1"/>
  <c r="G15" i="1"/>
  <c r="E16" i="1"/>
  <c r="E15" i="1"/>
  <c r="G19" i="1" l="1"/>
  <c r="G14" i="1"/>
  <c r="G13" i="1"/>
  <c r="S26" i="1"/>
  <c r="S24" i="1"/>
  <c r="S19" i="1"/>
  <c r="S14" i="1"/>
  <c r="S13" i="1" l="1"/>
  <c r="AD27" i="1"/>
  <c r="AE27" i="1" s="1"/>
  <c r="AA27" i="1"/>
  <c r="Z27" i="1"/>
  <c r="AB27" i="1" s="1"/>
  <c r="AA26" i="1"/>
  <c r="Z26" i="1"/>
  <c r="AB26" i="1" s="1"/>
  <c r="AD25" i="1"/>
  <c r="AE25" i="1" s="1"/>
  <c r="AA25" i="1"/>
  <c r="Z25" i="1"/>
  <c r="AB25" i="1" s="1"/>
  <c r="AA24" i="1"/>
  <c r="Z24" i="1"/>
  <c r="AB24" i="1" s="1"/>
  <c r="AD23" i="1"/>
  <c r="AE23" i="1" s="1"/>
  <c r="AA23" i="1"/>
  <c r="Z23" i="1"/>
  <c r="AB23" i="1" s="1"/>
  <c r="AD22" i="1"/>
  <c r="AE22" i="1" s="1"/>
  <c r="AA22" i="1"/>
  <c r="Z22" i="1"/>
  <c r="AB22" i="1" s="1"/>
  <c r="AD21" i="1"/>
  <c r="AE21" i="1" s="1"/>
  <c r="AA21" i="1"/>
  <c r="Z21" i="1"/>
  <c r="AB21" i="1" s="1"/>
  <c r="AD20" i="1"/>
  <c r="AE20" i="1" s="1"/>
  <c r="AA20" i="1"/>
  <c r="Z20" i="1"/>
  <c r="AB20" i="1" s="1"/>
  <c r="AA19" i="1"/>
  <c r="Z19" i="1"/>
  <c r="AB19" i="1" s="1"/>
  <c r="AD18" i="1"/>
  <c r="AE18" i="1" s="1"/>
  <c r="AA18" i="1"/>
  <c r="Z18" i="1"/>
  <c r="AB18" i="1" s="1"/>
  <c r="AA17" i="1"/>
  <c r="Z17" i="1"/>
  <c r="AB17" i="1" s="1"/>
  <c r="AD16" i="1"/>
  <c r="AE16" i="1" s="1"/>
  <c r="AA16" i="1"/>
  <c r="Z16" i="1"/>
  <c r="AB16" i="1" s="1"/>
  <c r="AD15" i="1"/>
  <c r="AE15" i="1" s="1"/>
  <c r="AA15" i="1"/>
  <c r="Z15" i="1"/>
  <c r="AB15" i="1" s="1"/>
  <c r="AA14" i="1"/>
  <c r="Z14" i="1"/>
  <c r="AB14" i="1" s="1"/>
  <c r="AA13" i="1"/>
  <c r="Z13" i="1"/>
  <c r="AB13" i="1" s="1"/>
  <c r="P26" i="1" l="1"/>
  <c r="AD26" i="1" s="1"/>
  <c r="P24" i="1"/>
  <c r="AD24" i="1" s="1"/>
  <c r="P19" i="1"/>
  <c r="AD19" i="1" s="1"/>
  <c r="M19" i="1"/>
  <c r="P17" i="1"/>
  <c r="AD17" i="1" s="1"/>
  <c r="P14" i="1"/>
  <c r="M26" i="1"/>
  <c r="M24" i="1"/>
  <c r="M17" i="1"/>
  <c r="AE19" i="1" l="1"/>
  <c r="P13" i="1"/>
  <c r="AD13" i="1" s="1"/>
  <c r="AD14" i="1"/>
  <c r="AE24" i="1"/>
  <c r="AE17" i="1"/>
  <c r="AE26" i="1"/>
  <c r="M14" i="1"/>
  <c r="M13" i="1" s="1"/>
  <c r="AE14" i="1" l="1"/>
  <c r="AE13" i="1"/>
  <c r="AE28" i="1" s="1"/>
  <c r="AP15" i="1"/>
  <c r="AP14" i="1" l="1"/>
  <c r="AB28" i="1" l="1"/>
  <c r="AE29" i="1" l="1"/>
  <c r="AB29" i="1"/>
</calcChain>
</file>

<file path=xl/sharedStrings.xml><?xml version="1.0" encoding="utf-8"?>
<sst xmlns="http://schemas.openxmlformats.org/spreadsheetml/2006/main" count="196" uniqueCount="98">
  <si>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</si>
  <si>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</si>
  <si>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</si>
  <si>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</si>
  <si>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</si>
  <si>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</si>
  <si>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</si>
  <si>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</si>
  <si>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</si>
  <si>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</si>
  <si>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</si>
  <si>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</si>
  <si>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</si>
  <si>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</si>
  <si>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</si>
  <si>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</si>
  <si>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</si>
  <si>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</si>
  <si>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</si>
  <si>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</si>
  <si>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</si>
  <si>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</si>
  <si>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Kinerja Keuangan dan Kinerja Birokrasi</t>
  </si>
  <si>
    <t>Rata-rata Capaian Kinerja (%)</t>
  </si>
  <si>
    <t>Predikat Kinerja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</si>
  <si>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</si>
  <si>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</si>
  <si>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</si>
  <si>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</si>
  <si>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</si>
  <si>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</si>
  <si>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</si>
  <si>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</si>
  <si>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</si>
  <si>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</si>
  <si>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</si>
  <si>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</si>
  <si>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</si>
  <si>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</si>
  <si>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</si>
  <si>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</si>
  <si>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</si>
  <si>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</si>
  <si>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Bln</t>
  </si>
  <si>
    <t>BAGIAN UMUM SEKRETARIAT DAERAH</t>
  </si>
  <si>
    <t>Bagian Umum Sekretariat Daerah</t>
  </si>
  <si>
    <t>Realisasi dan Tingkat Capaian Kinerja dan Anggaran Renja Perangkat Daerah yang Dievaluasi</t>
  </si>
  <si>
    <t>[kolom (12)(K) : kolom (7)(K)] x 100%</t>
  </si>
  <si>
    <t>[kolom (12)(Rp) : kolom (7)(Rp)] x 100%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</si>
  <si>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</si>
  <si>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</si>
  <si>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</si>
  <si>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</si>
  <si>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</si>
  <si>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</si>
  <si>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Kepala Bagian Umum Sekretariat Daerah</t>
  </si>
  <si>
    <t>Faktor pendorong keberhasilan pencapaian: Koordinasi internal dan eksternal dengan SKPD berjalan dengan baik</t>
  </si>
  <si>
    <t>Faktor penghambat pencapaian kinerja: Situasi dan kondisi yang berkembang saat ini.</t>
  </si>
  <si>
    <t>Tindak lanjut yang diperlukan dalam triwulan berikutnya*): Komunikasi dan koordinasi dapat lebih ditingkatkan</t>
  </si>
  <si>
    <t>Tindak lanjut yang diperlukan dalam Renja Perangkat Daerah Kabupaten berikutnya*): Penyusunan renja lebih dipertajam untuk mendukung visi misi SKPD dan Kepala Daerah</t>
  </si>
  <si>
    <t>SALAHUDDIN, S.Kep, Ners, MM</t>
  </si>
  <si>
    <t>NIP. 19660315 198603 1 007</t>
  </si>
  <si>
    <t>Realisasi Capaian Kinerja Renstra Perangkat Daerah sampai dengan Renja Perangkat Daerah Tahun Lalu (2020)</t>
  </si>
  <si>
    <t>Target Kinerja dan Anggaran Renja Perangkat Daerah Tahun Berjalan (Tahun 2021) yang Dievaluasi</t>
  </si>
  <si>
    <t>Realisasi Kinerja dan Anggaran Renstra Perangkat Daerah s/d Tahun 2021</t>
  </si>
  <si>
    <t>Tingkat Capaian Kinerja dan Realisasi Anggaran Renstra Perangkat Daerah s/d Tahun 2021 (%)</t>
  </si>
  <si>
    <t>Program Penunjang Urusan Pemerintahan Daerah Kabupaten/Kota</t>
  </si>
  <si>
    <t>Administrasi Umum Perangkat Daerah</t>
  </si>
  <si>
    <t>Penyediaan Peralatan dan Perlengkapan Kantor</t>
  </si>
  <si>
    <t>Penyediaan Bahan Logistik Kantor</t>
  </si>
  <si>
    <t>Pengadaan Barang Milik Daerah Penunjang Urusan Pemerintah Daerah</t>
  </si>
  <si>
    <t>Pengadaan Kendaraan Perorangan Dinas atau Kendaraan Dinas Jabatan</t>
  </si>
  <si>
    <t>Pemeliharaan Barang Milik Daerah Penunjang Urusan Pemerintahan Daerah</t>
  </si>
  <si>
    <t>Penyediaan Jasa Pemeliharaan, Biaya Pemeliharaan dan Pajak  Kendaraan Perorangan Dinas atau Kendaraan Dinas Jabatan</t>
  </si>
  <si>
    <t>Penyediaan Jasa Pemeliharaan, Biaya Pemeliharaan, Pajak, dan Perizinan  Kendaraan Dinas Operasional atau Lapangan</t>
  </si>
  <si>
    <t>Pemeliharaan /Rehabilitasi Gedung Kantor dan Bangunan Lainnya</t>
  </si>
  <si>
    <t>Pemeliharaan /Rehabilitasi Sarana dan Prasarana Gedung Kantor atau Bangunan Lainnya</t>
  </si>
  <si>
    <t>Administrasi Keuangan dan Operasional Kepala Daerah dan Wakil Kepala Daerah</t>
  </si>
  <si>
    <t>Penyediaan  Gaji dan Tunjangan Kepala Daerah dan Wakil Kepala Daerah</t>
  </si>
  <si>
    <t>Fasilitasi Kerumahtanggaan Sekretariat Daerah</t>
  </si>
  <si>
    <t>Penyediaan Kebutuhan Rumah Tangga Kepala Daerah</t>
  </si>
  <si>
    <t>%</t>
  </si>
  <si>
    <t>Tingkat kepuasan pelayanan</t>
  </si>
  <si>
    <t>Jumlah penyediaan peralatan dan perlengkapan kantor sesuai kebutuhan</t>
  </si>
  <si>
    <t>Jumlah penyediaan bahan logistik kantor sesuai kebutuhan</t>
  </si>
  <si>
    <t>Jumlah jasa pemeliharaan, biaya pemeliharan, pajak dan perizinan kendaraan perorangan dinas atau kendaraan dinas jabatan</t>
  </si>
  <si>
    <t>Jumlah jasa pemeliharaan, biaya pemeliharan, pajak dan perizinan kendaraan dinas operasional atau lapangan</t>
  </si>
  <si>
    <t>Jumlah Pemeliharaan/Rehabilitasi Gedung Kantor dan Bangunan lainnya</t>
  </si>
  <si>
    <t>Jumlah Pemeliharaan/Rehabilitasi sarana dan prasarana gedung kantor atau bangunan lainnya</t>
  </si>
  <si>
    <t>Pelayanan Administrasi Keuangan Sesuai Standar</t>
  </si>
  <si>
    <t>Pelayanan Penyediaan Kebutuhan Rumah Tangga Kepala Daerah dan Wakil Kepala Daerah</t>
  </si>
  <si>
    <t>Persentase pelayanan fasilitasi kerumahtanggaan Sekretariat Daerah</t>
  </si>
  <si>
    <t>Persentase layanan administrasi keuangan dan operasional kepala daerah dan wakil kepala daerah</t>
  </si>
  <si>
    <t>Jumlah Kendaraan Dinas/operasional</t>
  </si>
  <si>
    <t>Persentase administrasi umum sesuai dengan kebutuhan</t>
  </si>
  <si>
    <t>PERIODE PELAKSANAAN TRIWULAN IV TAHUN 2021</t>
  </si>
  <si>
    <t>Kandangan,         Desember 2021</t>
  </si>
  <si>
    <t>Kandangan,       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</si>
</sst>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9" fillId="0" borderId="0"/>
  </cellStyleXfs>
  <cellXfs count="114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166" fontId="8" fillId="0" borderId="2" xfId="1" quotePrefix="1" applyNumberFormat="1" applyFont="1" applyFill="1" applyBorder="1" applyAlignment="1">
      <alignment vertical="top"/>
    </xf>
    <xf numFmtId="166" fontId="8" fillId="0" borderId="0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2" fillId="0" borderId="16" xfId="2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4" fontId="8" fillId="0" borderId="2" xfId="0" applyNumberFormat="1" applyFont="1" applyFill="1" applyBorder="1" applyAlignment="1">
      <alignment vertical="top"/>
    </xf>
    <xf numFmtId="166" fontId="6" fillId="0" borderId="2" xfId="1" quotePrefix="1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1" fontId="6" fillId="0" borderId="2" xfId="0" applyNumberFormat="1" applyFont="1" applyFill="1" applyBorder="1" applyAlignment="1">
      <alignment horizontal="center" vertical="top"/>
    </xf>
    <xf numFmtId="164" fontId="6" fillId="0" borderId="2" xfId="0" applyNumberFormat="1" applyFont="1" applyFill="1" applyBorder="1" applyAlignment="1">
      <alignment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4" fillId="3" borderId="15" xfId="0" applyFont="1" applyFill="1" applyBorder="1"/>
    <xf numFmtId="0" fontId="6" fillId="0" borderId="11" xfId="0" applyFont="1" applyFill="1" applyBorder="1" applyAlignment="1">
      <alignment horizontal="center" vertical="top" wrapText="1"/>
    </xf>
    <xf numFmtId="0" fontId="8" fillId="4" borderId="12" xfId="0" applyFont="1" applyFill="1" applyBorder="1" applyAlignment="1">
      <alignment horizontal="center"/>
    </xf>
    <xf numFmtId="2" fontId="8" fillId="4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top" wrapText="1"/>
    </xf>
    <xf numFmtId="3" fontId="8" fillId="0" borderId="2" xfId="0" applyNumberFormat="1" applyFont="1" applyBorder="1" applyAlignment="1">
      <alignment horizontal="center" vertical="top" wrapText="1"/>
    </xf>
    <xf numFmtId="9" fontId="8" fillId="0" borderId="2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left" vertical="top" wrapText="1"/>
    </xf>
    <xf numFmtId="1" fontId="6" fillId="0" borderId="15" xfId="0" applyNumberFormat="1" applyFont="1" applyBorder="1" applyAlignment="1">
      <alignment horizontal="center" vertical="top" wrapText="1"/>
    </xf>
    <xf numFmtId="9" fontId="6" fillId="0" borderId="15" xfId="0" applyNumberFormat="1" applyFont="1" applyBorder="1" applyAlignment="1">
      <alignment horizontal="center" vertical="top"/>
    </xf>
    <xf numFmtId="1" fontId="6" fillId="0" borderId="15" xfId="0" applyNumberFormat="1" applyFont="1" applyFill="1" applyBorder="1" applyAlignment="1">
      <alignment horizontal="center" vertical="top" wrapText="1"/>
    </xf>
    <xf numFmtId="9" fontId="6" fillId="0" borderId="15" xfId="0" applyNumberFormat="1" applyFont="1" applyFill="1" applyBorder="1" applyAlignment="1">
      <alignment horizontal="center" vertical="top"/>
    </xf>
    <xf numFmtId="0" fontId="8" fillId="0" borderId="15" xfId="0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8" fillId="4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6" fillId="3" borderId="1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S44"/>
  <sheetViews>
    <sheetView tabSelected="1" showRuler="0" view="pageBreakPreview" topLeftCell="C24" zoomScale="70" zoomScaleNormal="40" zoomScaleSheetLayoutView="70" zoomScalePageLayoutView="55" workbookViewId="0">
      <selection activeCell="W36" sqref="W36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20.7109375" style="2" customWidth="1"/>
    <col min="5" max="6" width="7.7109375" style="2" customWidth="1"/>
    <col min="7" max="7" width="18.28515625" style="2" customWidth="1"/>
    <col min="8" max="8" width="7.28515625" style="2" customWidth="1"/>
    <col min="9" max="9" width="7.7109375" style="2" customWidth="1"/>
    <col min="10" max="10" width="21.42578125" style="2" customWidth="1"/>
    <col min="11" max="11" width="9" style="2" customWidth="1"/>
    <col min="12" max="12" width="7.5703125" style="2" customWidth="1"/>
    <col min="13" max="13" width="23.42578125" style="2" customWidth="1"/>
    <col min="14" max="14" width="7.7109375" style="2" customWidth="1"/>
    <col min="15" max="15" width="8" style="2" customWidth="1"/>
    <col min="16" max="16" width="24" style="2" customWidth="1"/>
    <col min="17" max="18" width="7.7109375" style="2" customWidth="1"/>
    <col min="19" max="19" width="18.7109375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8" style="2" customWidth="1"/>
    <col min="27" max="27" width="5.5703125" style="4" customWidth="1"/>
    <col min="28" max="28" width="8" style="2" customWidth="1"/>
    <col min="29" max="29" width="5.5703125" style="4" customWidth="1"/>
    <col min="30" max="30" width="17.42578125" style="2" customWidth="1"/>
    <col min="31" max="31" width="8" style="2" customWidth="1"/>
    <col min="32" max="32" width="5.5703125" style="4" customWidth="1"/>
    <col min="33" max="33" width="8" style="2" customWidth="1"/>
    <col min="34" max="34" width="5.5703125" style="4" customWidth="1"/>
    <col min="35" max="35" width="16.7109375" style="2" customWidth="1"/>
    <col min="36" max="36" width="8" style="2" customWidth="1"/>
    <col min="37" max="37" width="5.5703125" style="4" customWidth="1"/>
    <col min="38" max="38" width="10.7109375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1"/>
    </row>
    <row r="2" spans="1:45" ht="23.25" x14ac:dyDescent="0.35">
      <c r="A2" s="79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3"/>
    </row>
    <row r="3" spans="1:45" ht="23.25" x14ac:dyDescent="0.35">
      <c r="A3" s="79" t="s">
        <v>44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3"/>
    </row>
    <row r="4" spans="1:45" ht="23.25" x14ac:dyDescent="0.35">
      <c r="A4" s="80" t="s">
        <v>95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1"/>
    </row>
    <row r="5" spans="1:45" ht="18" x14ac:dyDescent="0.2">
      <c r="A5" s="81" t="s">
        <v>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</row>
    <row r="6" spans="1:45" ht="18" x14ac:dyDescent="0.25">
      <c r="A6" s="75" t="s">
        <v>44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</row>
    <row r="7" spans="1:45" ht="81" customHeight="1" x14ac:dyDescent="0.2">
      <c r="A7" s="82" t="s">
        <v>3</v>
      </c>
      <c r="B7" s="82" t="s">
        <v>4</v>
      </c>
      <c r="C7" s="83" t="s">
        <v>5</v>
      </c>
      <c r="D7" s="83" t="s">
        <v>6</v>
      </c>
      <c r="E7" s="66" t="s">
        <v>7</v>
      </c>
      <c r="F7" s="67"/>
      <c r="G7" s="68"/>
      <c r="H7" s="66" t="s">
        <v>62</v>
      </c>
      <c r="I7" s="67"/>
      <c r="J7" s="68"/>
      <c r="K7" s="66" t="s">
        <v>63</v>
      </c>
      <c r="L7" s="67"/>
      <c r="M7" s="67"/>
      <c r="N7" s="66" t="s">
        <v>8</v>
      </c>
      <c r="O7" s="67"/>
      <c r="P7" s="67"/>
      <c r="Q7" s="67"/>
      <c r="R7" s="67"/>
      <c r="S7" s="67"/>
      <c r="T7" s="67"/>
      <c r="U7" s="67"/>
      <c r="V7" s="67"/>
      <c r="W7" s="67"/>
      <c r="X7" s="67"/>
      <c r="Y7" s="68"/>
      <c r="Z7" s="66" t="s">
        <v>46</v>
      </c>
      <c r="AA7" s="67"/>
      <c r="AB7" s="67"/>
      <c r="AC7" s="67"/>
      <c r="AD7" s="67"/>
      <c r="AE7" s="67"/>
      <c r="AF7" s="68"/>
      <c r="AG7" s="66" t="s">
        <v>64</v>
      </c>
      <c r="AH7" s="67"/>
      <c r="AI7" s="68"/>
      <c r="AJ7" s="66" t="s">
        <v>65</v>
      </c>
      <c r="AK7" s="67"/>
      <c r="AL7" s="67"/>
      <c r="AM7" s="84" t="s">
        <v>9</v>
      </c>
      <c r="AO7" s="4"/>
      <c r="AP7" s="4"/>
      <c r="AQ7" s="4"/>
      <c r="AR7" s="4"/>
      <c r="AS7" s="4"/>
    </row>
    <row r="8" spans="1:45" ht="18" customHeight="1" x14ac:dyDescent="0.2">
      <c r="A8" s="82"/>
      <c r="B8" s="82"/>
      <c r="C8" s="83"/>
      <c r="D8" s="83"/>
      <c r="E8" s="69"/>
      <c r="F8" s="70"/>
      <c r="G8" s="71"/>
      <c r="H8" s="69"/>
      <c r="I8" s="70"/>
      <c r="J8" s="71"/>
      <c r="K8" s="72"/>
      <c r="L8" s="73"/>
      <c r="M8" s="73"/>
      <c r="N8" s="72"/>
      <c r="O8" s="73"/>
      <c r="P8" s="73"/>
      <c r="Q8" s="73"/>
      <c r="R8" s="73"/>
      <c r="S8" s="73"/>
      <c r="T8" s="73"/>
      <c r="U8" s="73"/>
      <c r="V8" s="73"/>
      <c r="W8" s="73"/>
      <c r="X8" s="73"/>
      <c r="Y8" s="74"/>
      <c r="Z8" s="72"/>
      <c r="AA8" s="73"/>
      <c r="AB8" s="73"/>
      <c r="AC8" s="73"/>
      <c r="AD8" s="73"/>
      <c r="AE8" s="73"/>
      <c r="AF8" s="74"/>
      <c r="AG8" s="72"/>
      <c r="AH8" s="73"/>
      <c r="AI8" s="74"/>
      <c r="AJ8" s="72"/>
      <c r="AK8" s="73"/>
      <c r="AL8" s="73"/>
      <c r="AM8" s="85"/>
    </row>
    <row r="9" spans="1:45" ht="15.75" customHeight="1" x14ac:dyDescent="0.2">
      <c r="A9" s="82"/>
      <c r="B9" s="82"/>
      <c r="C9" s="83"/>
      <c r="D9" s="83"/>
      <c r="E9" s="72"/>
      <c r="F9" s="73"/>
      <c r="G9" s="74"/>
      <c r="H9" s="72"/>
      <c r="I9" s="73"/>
      <c r="J9" s="74"/>
      <c r="K9" s="86">
        <v>2021</v>
      </c>
      <c r="L9" s="87"/>
      <c r="M9" s="88"/>
      <c r="N9" s="76" t="s">
        <v>10</v>
      </c>
      <c r="O9" s="77"/>
      <c r="P9" s="78"/>
      <c r="Q9" s="76" t="s">
        <v>11</v>
      </c>
      <c r="R9" s="77"/>
      <c r="S9" s="78"/>
      <c r="T9" s="76" t="s">
        <v>12</v>
      </c>
      <c r="U9" s="77"/>
      <c r="V9" s="78"/>
      <c r="W9" s="76" t="s">
        <v>13</v>
      </c>
      <c r="X9" s="77"/>
      <c r="Y9" s="78"/>
      <c r="Z9" s="76">
        <v>2021</v>
      </c>
      <c r="AA9" s="77"/>
      <c r="AB9" s="77"/>
      <c r="AC9" s="77"/>
      <c r="AD9" s="77"/>
      <c r="AE9" s="77"/>
      <c r="AF9" s="78"/>
      <c r="AG9" s="76">
        <v>2021</v>
      </c>
      <c r="AH9" s="77"/>
      <c r="AI9" s="78"/>
      <c r="AJ9" s="76">
        <v>2021</v>
      </c>
      <c r="AK9" s="77"/>
      <c r="AL9" s="78"/>
      <c r="AM9" s="5"/>
    </row>
    <row r="10" spans="1:45" s="7" customFormat="1" ht="15.75" x14ac:dyDescent="0.25">
      <c r="A10" s="105">
        <v>1</v>
      </c>
      <c r="B10" s="105">
        <v>2</v>
      </c>
      <c r="C10" s="105">
        <v>3</v>
      </c>
      <c r="D10" s="105">
        <v>4</v>
      </c>
      <c r="E10" s="89">
        <v>5</v>
      </c>
      <c r="F10" s="91"/>
      <c r="G10" s="90"/>
      <c r="H10" s="89">
        <v>6</v>
      </c>
      <c r="I10" s="91"/>
      <c r="J10" s="90"/>
      <c r="K10" s="95">
        <v>7</v>
      </c>
      <c r="L10" s="96"/>
      <c r="M10" s="97"/>
      <c r="N10" s="95">
        <v>8</v>
      </c>
      <c r="O10" s="96"/>
      <c r="P10" s="97"/>
      <c r="Q10" s="95">
        <v>9</v>
      </c>
      <c r="R10" s="96"/>
      <c r="S10" s="97"/>
      <c r="T10" s="95">
        <v>10</v>
      </c>
      <c r="U10" s="96"/>
      <c r="V10" s="97"/>
      <c r="W10" s="95">
        <v>11</v>
      </c>
      <c r="X10" s="96"/>
      <c r="Y10" s="97"/>
      <c r="Z10" s="92">
        <v>12</v>
      </c>
      <c r="AA10" s="93"/>
      <c r="AB10" s="93"/>
      <c r="AC10" s="93"/>
      <c r="AD10" s="93"/>
      <c r="AE10" s="93"/>
      <c r="AF10" s="94"/>
      <c r="AG10" s="92">
        <v>13</v>
      </c>
      <c r="AH10" s="93"/>
      <c r="AI10" s="94"/>
      <c r="AJ10" s="92">
        <v>14</v>
      </c>
      <c r="AK10" s="93"/>
      <c r="AL10" s="94"/>
      <c r="AM10" s="6">
        <v>15</v>
      </c>
    </row>
    <row r="11" spans="1:45" s="7" customFormat="1" ht="87" customHeight="1" x14ac:dyDescent="0.2">
      <c r="A11" s="109"/>
      <c r="B11" s="109"/>
      <c r="C11" s="109"/>
      <c r="D11" s="109"/>
      <c r="E11" s="99" t="s">
        <v>14</v>
      </c>
      <c r="F11" s="100"/>
      <c r="G11" s="103" t="s">
        <v>15</v>
      </c>
      <c r="H11" s="99" t="s">
        <v>14</v>
      </c>
      <c r="I11" s="100"/>
      <c r="J11" s="103" t="s">
        <v>15</v>
      </c>
      <c r="K11" s="99" t="s">
        <v>14</v>
      </c>
      <c r="L11" s="100"/>
      <c r="M11" s="105" t="s">
        <v>15</v>
      </c>
      <c r="N11" s="99" t="s">
        <v>14</v>
      </c>
      <c r="O11" s="100"/>
      <c r="P11" s="105" t="s">
        <v>15</v>
      </c>
      <c r="Q11" s="99" t="s">
        <v>14</v>
      </c>
      <c r="R11" s="100"/>
      <c r="S11" s="105" t="s">
        <v>15</v>
      </c>
      <c r="T11" s="99" t="s">
        <v>14</v>
      </c>
      <c r="U11" s="100"/>
      <c r="V11" s="105" t="s">
        <v>15</v>
      </c>
      <c r="W11" s="99" t="s">
        <v>14</v>
      </c>
      <c r="X11" s="100"/>
      <c r="Y11" s="105" t="s">
        <v>15</v>
      </c>
      <c r="Z11" s="89" t="s">
        <v>16</v>
      </c>
      <c r="AA11" s="90"/>
      <c r="AB11" s="89" t="s">
        <v>47</v>
      </c>
      <c r="AC11" s="90"/>
      <c r="AD11" s="8" t="s">
        <v>17</v>
      </c>
      <c r="AE11" s="89" t="s">
        <v>48</v>
      </c>
      <c r="AF11" s="90"/>
      <c r="AG11" s="89" t="s">
        <v>18</v>
      </c>
      <c r="AH11" s="90"/>
      <c r="AI11" s="8" t="s">
        <v>19</v>
      </c>
      <c r="AJ11" s="89" t="s">
        <v>20</v>
      </c>
      <c r="AK11" s="90"/>
      <c r="AL11" s="8" t="s">
        <v>21</v>
      </c>
      <c r="AM11" s="9"/>
    </row>
    <row r="12" spans="1:45" s="7" customFormat="1" ht="15.75" x14ac:dyDescent="0.2">
      <c r="A12" s="103"/>
      <c r="B12" s="103"/>
      <c r="C12" s="103"/>
      <c r="D12" s="103"/>
      <c r="E12" s="101"/>
      <c r="F12" s="102"/>
      <c r="G12" s="104"/>
      <c r="H12" s="101"/>
      <c r="I12" s="102"/>
      <c r="J12" s="104"/>
      <c r="K12" s="101"/>
      <c r="L12" s="102"/>
      <c r="M12" s="103"/>
      <c r="N12" s="101"/>
      <c r="O12" s="102"/>
      <c r="P12" s="103"/>
      <c r="Q12" s="101"/>
      <c r="R12" s="102"/>
      <c r="S12" s="103"/>
      <c r="T12" s="101"/>
      <c r="U12" s="102"/>
      <c r="V12" s="103"/>
      <c r="W12" s="101"/>
      <c r="X12" s="102"/>
      <c r="Y12" s="103"/>
      <c r="Z12" s="101" t="s">
        <v>14</v>
      </c>
      <c r="AA12" s="102"/>
      <c r="AB12" s="101" t="s">
        <v>14</v>
      </c>
      <c r="AC12" s="102"/>
      <c r="AD12" s="10" t="s">
        <v>15</v>
      </c>
      <c r="AE12" s="101" t="s">
        <v>15</v>
      </c>
      <c r="AF12" s="102"/>
      <c r="AG12" s="101" t="s">
        <v>14</v>
      </c>
      <c r="AH12" s="102"/>
      <c r="AI12" s="10" t="s">
        <v>15</v>
      </c>
      <c r="AJ12" s="101" t="s">
        <v>14</v>
      </c>
      <c r="AK12" s="102"/>
      <c r="AL12" s="10" t="s">
        <v>15</v>
      </c>
      <c r="AM12" s="50"/>
    </row>
    <row r="13" spans="1:45" ht="110.25" x14ac:dyDescent="0.2">
      <c r="A13" s="35">
        <v>2</v>
      </c>
      <c r="B13" s="36" t="s">
        <v>22</v>
      </c>
      <c r="C13" s="14" t="s">
        <v>66</v>
      </c>
      <c r="D13" s="64" t="s">
        <v>82</v>
      </c>
      <c r="E13" s="33">
        <v>100</v>
      </c>
      <c r="F13" s="34" t="s">
        <v>81</v>
      </c>
      <c r="G13" s="32">
        <f>SUM(G14,G17,G19,G24,G26)</f>
        <v>27959292042</v>
      </c>
      <c r="H13" s="33">
        <v>100</v>
      </c>
      <c r="I13" s="34" t="s">
        <v>81</v>
      </c>
      <c r="J13" s="32"/>
      <c r="K13" s="33">
        <v>100</v>
      </c>
      <c r="L13" s="34" t="s">
        <v>81</v>
      </c>
      <c r="M13" s="32">
        <f>SUM(M14,M17,M19,M24,M26)</f>
        <v>9319764014</v>
      </c>
      <c r="N13" s="65">
        <v>25</v>
      </c>
      <c r="O13" s="34" t="str">
        <f>L13</f>
        <v>%</v>
      </c>
      <c r="P13" s="32">
        <f>SUM(P14,P16,P17,P19,P24,P26)</f>
        <v>606031523</v>
      </c>
      <c r="Q13" s="65">
        <v>25</v>
      </c>
      <c r="R13" s="34" t="str">
        <f>L13</f>
        <v>%</v>
      </c>
      <c r="S13" s="32">
        <f>SUM(S14,S17,S19,S24,S26)</f>
        <v>1383486825</v>
      </c>
      <c r="T13" s="65">
        <v>25</v>
      </c>
      <c r="U13" s="34" t="str">
        <f>L13</f>
        <v>%</v>
      </c>
      <c r="V13" s="32">
        <f>SUM(V14,V17,V19,V24,V26)</f>
        <v>2029298776</v>
      </c>
      <c r="W13" s="65">
        <v>25</v>
      </c>
      <c r="X13" s="34" t="str">
        <f>O13</f>
        <v>%</v>
      </c>
      <c r="Y13" s="32">
        <f>SUM(Y14,Y17,Y19,Y24,Y26)</f>
        <v>1961711244</v>
      </c>
      <c r="Z13" s="48">
        <f>SUM(N13,Q13,T13,W13)</f>
        <v>100</v>
      </c>
      <c r="AA13" s="63" t="str">
        <f>L13</f>
        <v>%</v>
      </c>
      <c r="AB13" s="48">
        <f>Z13/K13*100</f>
        <v>100</v>
      </c>
      <c r="AC13" s="49" t="s">
        <v>81</v>
      </c>
      <c r="AD13" s="47">
        <f>SUM(P13,S13,V13,Y13)</f>
        <v>5980528368</v>
      </c>
      <c r="AE13" s="48">
        <f>AD13/M13*100</f>
        <v>64.170384132217791</v>
      </c>
      <c r="AF13" s="49" t="s">
        <v>81</v>
      </c>
      <c r="AG13" s="48"/>
      <c r="AH13" s="34"/>
      <c r="AI13" s="47"/>
      <c r="AJ13" s="48"/>
      <c r="AK13" s="49"/>
      <c r="AL13" s="48"/>
      <c r="AM13" s="51" t="s">
        <v>45</v>
      </c>
      <c r="AP13" s="18"/>
    </row>
    <row r="14" spans="1:45" ht="78.75" x14ac:dyDescent="0.2">
      <c r="A14" s="12"/>
      <c r="B14" s="13"/>
      <c r="C14" s="14" t="s">
        <v>67</v>
      </c>
      <c r="D14" s="57" t="s">
        <v>94</v>
      </c>
      <c r="E14" s="58">
        <v>100</v>
      </c>
      <c r="F14" s="59" t="s">
        <v>81</v>
      </c>
      <c r="G14" s="32">
        <f>SUM(G15:G16)</f>
        <v>6861846042</v>
      </c>
      <c r="H14" s="58">
        <v>100</v>
      </c>
      <c r="I14" s="59" t="s">
        <v>81</v>
      </c>
      <c r="J14" s="17"/>
      <c r="K14" s="58">
        <v>100</v>
      </c>
      <c r="L14" s="59" t="s">
        <v>81</v>
      </c>
      <c r="M14" s="32">
        <f>SUM(M15:M16)</f>
        <v>2287282014</v>
      </c>
      <c r="N14" s="58">
        <v>25</v>
      </c>
      <c r="O14" s="59" t="str">
        <f t="shared" ref="O14:O27" si="0">L14</f>
        <v>%</v>
      </c>
      <c r="P14" s="32">
        <f>SUM(P15:P16)</f>
        <v>130655000</v>
      </c>
      <c r="Q14" s="54">
        <v>25</v>
      </c>
      <c r="R14" s="16" t="str">
        <f t="shared" ref="R14:R27" si="1">L14</f>
        <v>%</v>
      </c>
      <c r="S14" s="32">
        <f>SUM(S15:S16)</f>
        <v>349041000</v>
      </c>
      <c r="T14" s="54">
        <v>25</v>
      </c>
      <c r="U14" s="34" t="str">
        <f t="shared" ref="U14:U27" si="2">L14</f>
        <v>%</v>
      </c>
      <c r="V14" s="32">
        <f>SUM(V15:V16)</f>
        <v>290863000</v>
      </c>
      <c r="W14" s="54">
        <v>25</v>
      </c>
      <c r="X14" s="34" t="str">
        <f t="shared" ref="X14:X27" si="3">O14</f>
        <v>%</v>
      </c>
      <c r="Y14" s="32">
        <f>SUM(Y15:Y16)</f>
        <v>1027083800</v>
      </c>
      <c r="Z14" s="46">
        <f t="shared" ref="Z14:Z27" si="4">SUM(N14,Q14,T14,W14)</f>
        <v>100</v>
      </c>
      <c r="AA14" s="34" t="str">
        <f t="shared" ref="AA14:AA27" si="5">L14</f>
        <v>%</v>
      </c>
      <c r="AB14" s="46">
        <f t="shared" ref="AB14:AB27" si="6">Z14/K14*100</f>
        <v>100</v>
      </c>
      <c r="AC14" s="49" t="s">
        <v>81</v>
      </c>
      <c r="AD14" s="47">
        <f t="shared" ref="AD14:AD27" si="7">SUM(P14,S14,V14,Y14)</f>
        <v>1797642800</v>
      </c>
      <c r="AE14" s="48">
        <f t="shared" ref="AE14:AE27" si="8">AD14/M14*100</f>
        <v>78.592967067330775</v>
      </c>
      <c r="AF14" s="49" t="s">
        <v>81</v>
      </c>
      <c r="AG14" s="46"/>
      <c r="AH14" s="34"/>
      <c r="AI14" s="47"/>
      <c r="AJ14" s="48"/>
      <c r="AK14" s="49"/>
      <c r="AL14" s="48"/>
      <c r="AM14" s="20"/>
      <c r="AP14" s="18">
        <f t="shared" ref="AP14" si="9">P14+S14+V14+Y14</f>
        <v>1797642800</v>
      </c>
    </row>
    <row r="15" spans="1:45" ht="99.75" customHeight="1" x14ac:dyDescent="0.2">
      <c r="A15" s="12"/>
      <c r="B15" s="13"/>
      <c r="C15" s="19" t="s">
        <v>68</v>
      </c>
      <c r="D15" s="19" t="s">
        <v>83</v>
      </c>
      <c r="E15" s="54">
        <f>K15*3</f>
        <v>36</v>
      </c>
      <c r="F15" s="16" t="s">
        <v>43</v>
      </c>
      <c r="G15" s="17">
        <f>M15*3</f>
        <v>3928776042</v>
      </c>
      <c r="H15" s="54">
        <v>12</v>
      </c>
      <c r="I15" s="16" t="s">
        <v>43</v>
      </c>
      <c r="J15" s="17"/>
      <c r="K15" s="54">
        <v>12</v>
      </c>
      <c r="L15" s="16" t="s">
        <v>43</v>
      </c>
      <c r="M15" s="17">
        <v>1309592014</v>
      </c>
      <c r="N15" s="55">
        <v>3</v>
      </c>
      <c r="O15" s="56" t="str">
        <f t="shared" si="0"/>
        <v>Bln</v>
      </c>
      <c r="P15" s="17">
        <v>87125000</v>
      </c>
      <c r="Q15" s="54">
        <v>3</v>
      </c>
      <c r="R15" s="16" t="str">
        <f t="shared" si="1"/>
        <v>Bln</v>
      </c>
      <c r="S15" s="17">
        <v>257029000</v>
      </c>
      <c r="T15" s="54">
        <v>3</v>
      </c>
      <c r="U15" s="16" t="str">
        <f t="shared" si="2"/>
        <v>Bln</v>
      </c>
      <c r="V15" s="17">
        <v>197749000</v>
      </c>
      <c r="W15" s="54">
        <v>3</v>
      </c>
      <c r="X15" s="16" t="str">
        <f t="shared" si="3"/>
        <v>Bln</v>
      </c>
      <c r="Y15" s="17">
        <v>720783300</v>
      </c>
      <c r="Z15" s="39">
        <f t="shared" si="4"/>
        <v>12</v>
      </c>
      <c r="AA15" s="16" t="str">
        <f t="shared" si="5"/>
        <v>Bln</v>
      </c>
      <c r="AB15" s="39">
        <f t="shared" si="6"/>
        <v>100</v>
      </c>
      <c r="AC15" s="25" t="s">
        <v>81</v>
      </c>
      <c r="AD15" s="31">
        <f t="shared" si="7"/>
        <v>1262686300</v>
      </c>
      <c r="AE15" s="38">
        <f t="shared" si="8"/>
        <v>96.418295660132216</v>
      </c>
      <c r="AF15" s="25" t="s">
        <v>81</v>
      </c>
      <c r="AG15" s="39"/>
      <c r="AH15" s="16"/>
      <c r="AI15" s="31"/>
      <c r="AJ15" s="38"/>
      <c r="AK15" s="25"/>
      <c r="AL15" s="38"/>
      <c r="AM15" s="37"/>
      <c r="AP15" s="18">
        <f t="shared" ref="AP15" si="10">P15+S15+V15+Y15</f>
        <v>1262686300</v>
      </c>
    </row>
    <row r="16" spans="1:45" ht="81" customHeight="1" x14ac:dyDescent="0.2">
      <c r="A16" s="12"/>
      <c r="B16" s="13"/>
      <c r="C16" s="19" t="s">
        <v>69</v>
      </c>
      <c r="D16" s="19" t="s">
        <v>84</v>
      </c>
      <c r="E16" s="54">
        <f>K16*3</f>
        <v>36</v>
      </c>
      <c r="F16" s="16" t="s">
        <v>43</v>
      </c>
      <c r="G16" s="17">
        <f>M16*3</f>
        <v>2933070000</v>
      </c>
      <c r="H16" s="15">
        <v>12</v>
      </c>
      <c r="I16" s="16" t="s">
        <v>43</v>
      </c>
      <c r="J16" s="32"/>
      <c r="K16" s="15">
        <v>12</v>
      </c>
      <c r="L16" s="16" t="s">
        <v>43</v>
      </c>
      <c r="M16" s="17">
        <v>977690000</v>
      </c>
      <c r="N16" s="55">
        <v>3</v>
      </c>
      <c r="O16" s="56" t="str">
        <f t="shared" si="0"/>
        <v>Bln</v>
      </c>
      <c r="P16" s="17">
        <v>43530000</v>
      </c>
      <c r="Q16" s="54">
        <v>3</v>
      </c>
      <c r="R16" s="16" t="str">
        <f t="shared" si="1"/>
        <v>Bln</v>
      </c>
      <c r="S16" s="17">
        <v>92012000</v>
      </c>
      <c r="T16" s="54">
        <v>3</v>
      </c>
      <c r="U16" s="16" t="str">
        <f t="shared" si="2"/>
        <v>Bln</v>
      </c>
      <c r="V16" s="17">
        <v>93114000</v>
      </c>
      <c r="W16" s="54">
        <v>3</v>
      </c>
      <c r="X16" s="16" t="str">
        <f t="shared" si="3"/>
        <v>Bln</v>
      </c>
      <c r="Y16" s="17">
        <v>306300500</v>
      </c>
      <c r="Z16" s="39">
        <f t="shared" si="4"/>
        <v>12</v>
      </c>
      <c r="AA16" s="16" t="str">
        <f t="shared" si="5"/>
        <v>Bln</v>
      </c>
      <c r="AB16" s="39">
        <f t="shared" si="6"/>
        <v>100</v>
      </c>
      <c r="AC16" s="25" t="s">
        <v>81</v>
      </c>
      <c r="AD16" s="31">
        <f t="shared" si="7"/>
        <v>534956500</v>
      </c>
      <c r="AE16" s="38">
        <f t="shared" si="8"/>
        <v>54.716372265237446</v>
      </c>
      <c r="AF16" s="25" t="s">
        <v>81</v>
      </c>
      <c r="AG16" s="38"/>
      <c r="AH16" s="16"/>
      <c r="AI16" s="31"/>
      <c r="AJ16" s="38"/>
      <c r="AK16" s="25"/>
      <c r="AL16" s="38"/>
      <c r="AM16" s="11"/>
      <c r="AP16" s="18"/>
    </row>
    <row r="17" spans="1:42" ht="110.25" x14ac:dyDescent="0.2">
      <c r="A17" s="12"/>
      <c r="B17" s="13"/>
      <c r="C17" s="14" t="s">
        <v>70</v>
      </c>
      <c r="D17" s="57" t="s">
        <v>94</v>
      </c>
      <c r="E17" s="58">
        <v>100</v>
      </c>
      <c r="F17" s="59" t="s">
        <v>81</v>
      </c>
      <c r="G17" s="32">
        <f>SUM(G18)</f>
        <v>1800000000</v>
      </c>
      <c r="H17" s="58">
        <v>100</v>
      </c>
      <c r="I17" s="59" t="s">
        <v>81</v>
      </c>
      <c r="J17" s="17"/>
      <c r="K17" s="58">
        <v>100</v>
      </c>
      <c r="L17" s="59" t="s">
        <v>81</v>
      </c>
      <c r="M17" s="32">
        <f>SUM(M18)</f>
        <v>600000000</v>
      </c>
      <c r="N17" s="58">
        <v>25</v>
      </c>
      <c r="O17" s="59" t="str">
        <f t="shared" si="0"/>
        <v>%</v>
      </c>
      <c r="P17" s="32">
        <f>SUM(P18)</f>
        <v>0</v>
      </c>
      <c r="Q17" s="33">
        <v>25</v>
      </c>
      <c r="R17" s="34" t="str">
        <f t="shared" si="1"/>
        <v>%</v>
      </c>
      <c r="S17" s="32">
        <f>SUM(S18)</f>
        <v>0</v>
      </c>
      <c r="T17" s="33">
        <v>25</v>
      </c>
      <c r="U17" s="34" t="str">
        <f t="shared" si="2"/>
        <v>%</v>
      </c>
      <c r="V17" s="32">
        <f>SUM(V18)</f>
        <v>545000000</v>
      </c>
      <c r="W17" s="33">
        <v>25</v>
      </c>
      <c r="X17" s="34" t="str">
        <f t="shared" si="3"/>
        <v>%</v>
      </c>
      <c r="Y17" s="32">
        <f>SUM(Y18)</f>
        <v>0</v>
      </c>
      <c r="Z17" s="46">
        <f t="shared" si="4"/>
        <v>100</v>
      </c>
      <c r="AA17" s="34" t="str">
        <f t="shared" si="5"/>
        <v>%</v>
      </c>
      <c r="AB17" s="46">
        <f t="shared" si="6"/>
        <v>100</v>
      </c>
      <c r="AC17" s="49" t="s">
        <v>81</v>
      </c>
      <c r="AD17" s="47">
        <f t="shared" si="7"/>
        <v>545000000</v>
      </c>
      <c r="AE17" s="48">
        <f t="shared" si="8"/>
        <v>90.833333333333329</v>
      </c>
      <c r="AF17" s="49" t="s">
        <v>81</v>
      </c>
      <c r="AG17" s="46"/>
      <c r="AH17" s="34"/>
      <c r="AI17" s="47"/>
      <c r="AJ17" s="48"/>
      <c r="AK17" s="49"/>
      <c r="AL17" s="48"/>
      <c r="AM17" s="11"/>
      <c r="AP17" s="18"/>
    </row>
    <row r="18" spans="1:42" ht="105" x14ac:dyDescent="0.2">
      <c r="A18" s="12"/>
      <c r="B18" s="13"/>
      <c r="C18" s="19" t="s">
        <v>71</v>
      </c>
      <c r="D18" s="19" t="s">
        <v>93</v>
      </c>
      <c r="E18" s="54">
        <f>K18*3</f>
        <v>36</v>
      </c>
      <c r="F18" s="16" t="s">
        <v>43</v>
      </c>
      <c r="G18" s="17">
        <f>M18*3</f>
        <v>1800000000</v>
      </c>
      <c r="H18" s="15">
        <v>12</v>
      </c>
      <c r="I18" s="16" t="s">
        <v>43</v>
      </c>
      <c r="J18" s="17"/>
      <c r="K18" s="15">
        <v>12</v>
      </c>
      <c r="L18" s="16" t="s">
        <v>43</v>
      </c>
      <c r="M18" s="17">
        <v>600000000</v>
      </c>
      <c r="N18" s="55">
        <v>3</v>
      </c>
      <c r="O18" s="56" t="str">
        <f t="shared" si="0"/>
        <v>Bln</v>
      </c>
      <c r="P18" s="17">
        <v>0</v>
      </c>
      <c r="Q18" s="55">
        <v>3</v>
      </c>
      <c r="R18" s="56" t="str">
        <f t="shared" si="1"/>
        <v>Bln</v>
      </c>
      <c r="S18" s="17">
        <v>0</v>
      </c>
      <c r="T18" s="15">
        <v>3</v>
      </c>
      <c r="U18" s="16" t="str">
        <f t="shared" si="2"/>
        <v>Bln</v>
      </c>
      <c r="V18" s="17">
        <v>545000000</v>
      </c>
      <c r="W18" s="15">
        <v>3</v>
      </c>
      <c r="X18" s="16" t="str">
        <f t="shared" si="3"/>
        <v>Bln</v>
      </c>
      <c r="Y18" s="17">
        <v>0</v>
      </c>
      <c r="Z18" s="39">
        <f t="shared" si="4"/>
        <v>12</v>
      </c>
      <c r="AA18" s="16" t="str">
        <f t="shared" si="5"/>
        <v>Bln</v>
      </c>
      <c r="AB18" s="39">
        <f t="shared" si="6"/>
        <v>100</v>
      </c>
      <c r="AC18" s="25" t="s">
        <v>81</v>
      </c>
      <c r="AD18" s="31">
        <f t="shared" si="7"/>
        <v>545000000</v>
      </c>
      <c r="AE18" s="38">
        <f t="shared" si="8"/>
        <v>90.833333333333329</v>
      </c>
      <c r="AF18" s="25" t="s">
        <v>81</v>
      </c>
      <c r="AG18" s="39"/>
      <c r="AH18" s="16"/>
      <c r="AI18" s="31"/>
      <c r="AJ18" s="38"/>
      <c r="AK18" s="25"/>
      <c r="AL18" s="38"/>
      <c r="AM18" s="11"/>
      <c r="AP18" s="18"/>
    </row>
    <row r="19" spans="1:42" ht="150" customHeight="1" x14ac:dyDescent="0.2">
      <c r="A19" s="12"/>
      <c r="B19" s="13"/>
      <c r="C19" s="14" t="s">
        <v>72</v>
      </c>
      <c r="D19" s="57" t="s">
        <v>94</v>
      </c>
      <c r="E19" s="58">
        <v>100</v>
      </c>
      <c r="F19" s="59" t="s">
        <v>81</v>
      </c>
      <c r="G19" s="32">
        <f>SUM(G20:G23)</f>
        <v>6556695000</v>
      </c>
      <c r="H19" s="58">
        <v>100</v>
      </c>
      <c r="I19" s="59" t="s">
        <v>81</v>
      </c>
      <c r="J19" s="17"/>
      <c r="K19" s="58">
        <v>100</v>
      </c>
      <c r="L19" s="59" t="s">
        <v>81</v>
      </c>
      <c r="M19" s="32">
        <f>SUM(M20:M23)</f>
        <v>2185565000</v>
      </c>
      <c r="N19" s="58">
        <v>25</v>
      </c>
      <c r="O19" s="59" t="str">
        <f t="shared" si="0"/>
        <v>%</v>
      </c>
      <c r="P19" s="32">
        <f>SUM(P20:P23)</f>
        <v>101515497</v>
      </c>
      <c r="Q19" s="58">
        <v>25</v>
      </c>
      <c r="R19" s="59" t="str">
        <f t="shared" si="1"/>
        <v>%</v>
      </c>
      <c r="S19" s="32">
        <f>SUM(S20:S23)</f>
        <v>591683789</v>
      </c>
      <c r="T19" s="58">
        <v>25</v>
      </c>
      <c r="U19" s="34" t="str">
        <f t="shared" si="2"/>
        <v>%</v>
      </c>
      <c r="V19" s="32">
        <f>SUM(V20:V23)</f>
        <v>814683039</v>
      </c>
      <c r="W19" s="58">
        <v>25</v>
      </c>
      <c r="X19" s="34" t="str">
        <f t="shared" si="3"/>
        <v>%</v>
      </c>
      <c r="Y19" s="32">
        <f>SUM(Y20:Y23)</f>
        <v>443579424</v>
      </c>
      <c r="Z19" s="46">
        <f t="shared" si="4"/>
        <v>100</v>
      </c>
      <c r="AA19" s="34" t="str">
        <f t="shared" si="5"/>
        <v>%</v>
      </c>
      <c r="AB19" s="46">
        <f t="shared" si="6"/>
        <v>100</v>
      </c>
      <c r="AC19" s="49" t="s">
        <v>81</v>
      </c>
      <c r="AD19" s="47">
        <f t="shared" si="7"/>
        <v>1951461749</v>
      </c>
      <c r="AE19" s="48">
        <f t="shared" si="8"/>
        <v>89.288662153722271</v>
      </c>
      <c r="AF19" s="49" t="s">
        <v>81</v>
      </c>
      <c r="AG19" s="46"/>
      <c r="AH19" s="34"/>
      <c r="AI19" s="47"/>
      <c r="AJ19" s="48"/>
      <c r="AK19" s="49"/>
      <c r="AL19" s="48"/>
      <c r="AM19" s="11"/>
      <c r="AP19" s="18"/>
    </row>
    <row r="20" spans="1:42" ht="180" x14ac:dyDescent="0.2">
      <c r="A20" s="12"/>
      <c r="B20" s="13"/>
      <c r="C20" s="19" t="s">
        <v>73</v>
      </c>
      <c r="D20" s="19" t="s">
        <v>85</v>
      </c>
      <c r="E20" s="54">
        <f>K20*3</f>
        <v>36</v>
      </c>
      <c r="F20" s="16" t="s">
        <v>43</v>
      </c>
      <c r="G20" s="17">
        <f>M20*3</f>
        <v>648000000</v>
      </c>
      <c r="H20" s="15">
        <v>12</v>
      </c>
      <c r="I20" s="16" t="s">
        <v>43</v>
      </c>
      <c r="J20" s="17"/>
      <c r="K20" s="15">
        <v>12</v>
      </c>
      <c r="L20" s="16" t="s">
        <v>43</v>
      </c>
      <c r="M20" s="17">
        <v>216000000</v>
      </c>
      <c r="N20" s="55">
        <v>3</v>
      </c>
      <c r="O20" s="56" t="str">
        <f t="shared" si="0"/>
        <v>Bln</v>
      </c>
      <c r="P20" s="17">
        <v>17315678</v>
      </c>
      <c r="Q20" s="55">
        <v>3</v>
      </c>
      <c r="R20" s="56" t="str">
        <f t="shared" si="1"/>
        <v>Bln</v>
      </c>
      <c r="S20" s="17">
        <v>14656556</v>
      </c>
      <c r="T20" s="55">
        <v>3</v>
      </c>
      <c r="U20" s="16" t="str">
        <f t="shared" si="2"/>
        <v>Bln</v>
      </c>
      <c r="V20" s="17">
        <v>19886106</v>
      </c>
      <c r="W20" s="55">
        <v>3</v>
      </c>
      <c r="X20" s="16" t="str">
        <f t="shared" si="3"/>
        <v>Bln</v>
      </c>
      <c r="Y20" s="17">
        <v>22944512</v>
      </c>
      <c r="Z20" s="39">
        <f t="shared" si="4"/>
        <v>12</v>
      </c>
      <c r="AA20" s="16" t="str">
        <f t="shared" si="5"/>
        <v>Bln</v>
      </c>
      <c r="AB20" s="39">
        <f t="shared" si="6"/>
        <v>100</v>
      </c>
      <c r="AC20" s="25" t="s">
        <v>81</v>
      </c>
      <c r="AD20" s="31">
        <f t="shared" si="7"/>
        <v>74802852</v>
      </c>
      <c r="AE20" s="38">
        <f t="shared" si="8"/>
        <v>34.630949999999999</v>
      </c>
      <c r="AF20" s="25" t="s">
        <v>81</v>
      </c>
      <c r="AG20" s="39"/>
      <c r="AH20" s="16"/>
      <c r="AI20" s="31"/>
      <c r="AJ20" s="38"/>
      <c r="AK20" s="25"/>
      <c r="AL20" s="38"/>
      <c r="AM20" s="11"/>
      <c r="AP20" s="18"/>
    </row>
    <row r="21" spans="1:42" ht="180" x14ac:dyDescent="0.2">
      <c r="A21" s="12"/>
      <c r="B21" s="13"/>
      <c r="C21" s="19" t="s">
        <v>74</v>
      </c>
      <c r="D21" s="19" t="s">
        <v>86</v>
      </c>
      <c r="E21" s="54">
        <f>K21*3</f>
        <v>36</v>
      </c>
      <c r="F21" s="16" t="s">
        <v>43</v>
      </c>
      <c r="G21" s="17">
        <f>M21*3</f>
        <v>601500000</v>
      </c>
      <c r="H21" s="15">
        <v>12</v>
      </c>
      <c r="I21" s="16" t="s">
        <v>43</v>
      </c>
      <c r="J21" s="17"/>
      <c r="K21" s="15">
        <v>12</v>
      </c>
      <c r="L21" s="16" t="s">
        <v>43</v>
      </c>
      <c r="M21" s="17">
        <v>200500000</v>
      </c>
      <c r="N21" s="55">
        <v>3</v>
      </c>
      <c r="O21" s="56" t="str">
        <f t="shared" si="0"/>
        <v>Bln</v>
      </c>
      <c r="P21" s="17">
        <v>44818819</v>
      </c>
      <c r="Q21" s="55">
        <v>3</v>
      </c>
      <c r="R21" s="56" t="str">
        <f t="shared" si="1"/>
        <v>Bln</v>
      </c>
      <c r="S21" s="17">
        <v>19510269</v>
      </c>
      <c r="T21" s="55">
        <v>3</v>
      </c>
      <c r="U21" s="16" t="str">
        <f t="shared" si="2"/>
        <v>Bln</v>
      </c>
      <c r="V21" s="17">
        <v>0</v>
      </c>
      <c r="W21" s="55">
        <v>3</v>
      </c>
      <c r="X21" s="16" t="str">
        <f t="shared" si="3"/>
        <v>Bln</v>
      </c>
      <c r="Y21" s="17">
        <v>136170912</v>
      </c>
      <c r="Z21" s="39">
        <f t="shared" si="4"/>
        <v>12</v>
      </c>
      <c r="AA21" s="16" t="str">
        <f t="shared" si="5"/>
        <v>Bln</v>
      </c>
      <c r="AB21" s="39">
        <f t="shared" si="6"/>
        <v>100</v>
      </c>
      <c r="AC21" s="25" t="s">
        <v>81</v>
      </c>
      <c r="AD21" s="31">
        <f t="shared" si="7"/>
        <v>200500000</v>
      </c>
      <c r="AE21" s="38">
        <f t="shared" si="8"/>
        <v>100</v>
      </c>
      <c r="AF21" s="25" t="s">
        <v>81</v>
      </c>
      <c r="AG21" s="39"/>
      <c r="AH21" s="16"/>
      <c r="AI21" s="31"/>
      <c r="AJ21" s="38"/>
      <c r="AK21" s="25"/>
      <c r="AL21" s="38"/>
      <c r="AM21" s="11"/>
      <c r="AP21" s="18"/>
    </row>
    <row r="22" spans="1:42" ht="85.5" customHeight="1" x14ac:dyDescent="0.2">
      <c r="A22" s="12"/>
      <c r="B22" s="13"/>
      <c r="C22" s="19" t="s">
        <v>75</v>
      </c>
      <c r="D22" s="19" t="s">
        <v>87</v>
      </c>
      <c r="E22" s="54">
        <f>K22*3</f>
        <v>36</v>
      </c>
      <c r="F22" s="16" t="s">
        <v>43</v>
      </c>
      <c r="G22" s="17">
        <f>M22*3</f>
        <v>4882695000</v>
      </c>
      <c r="H22" s="15">
        <v>12</v>
      </c>
      <c r="I22" s="16" t="s">
        <v>43</v>
      </c>
      <c r="J22" s="17"/>
      <c r="K22" s="15">
        <v>12</v>
      </c>
      <c r="L22" s="16" t="s">
        <v>43</v>
      </c>
      <c r="M22" s="17">
        <v>1627565000</v>
      </c>
      <c r="N22" s="55">
        <v>3</v>
      </c>
      <c r="O22" s="56" t="str">
        <f t="shared" si="0"/>
        <v>Bln</v>
      </c>
      <c r="P22" s="17">
        <v>21321000</v>
      </c>
      <c r="Q22" s="55">
        <v>3</v>
      </c>
      <c r="R22" s="56" t="str">
        <f t="shared" si="1"/>
        <v>Bln</v>
      </c>
      <c r="S22" s="17">
        <v>537477867</v>
      </c>
      <c r="T22" s="55">
        <v>3</v>
      </c>
      <c r="U22" s="16" t="str">
        <f t="shared" si="2"/>
        <v>Bln</v>
      </c>
      <c r="V22" s="17">
        <v>763018933</v>
      </c>
      <c r="W22" s="55">
        <v>3</v>
      </c>
      <c r="X22" s="16" t="str">
        <f t="shared" si="3"/>
        <v>Bln</v>
      </c>
      <c r="Y22" s="17">
        <v>251199000</v>
      </c>
      <c r="Z22" s="39">
        <f t="shared" si="4"/>
        <v>12</v>
      </c>
      <c r="AA22" s="16" t="str">
        <f t="shared" si="5"/>
        <v>Bln</v>
      </c>
      <c r="AB22" s="39">
        <f t="shared" si="6"/>
        <v>100</v>
      </c>
      <c r="AC22" s="25" t="s">
        <v>81</v>
      </c>
      <c r="AD22" s="31">
        <f t="shared" si="7"/>
        <v>1573016800</v>
      </c>
      <c r="AE22" s="38">
        <f t="shared" si="8"/>
        <v>96.64847794097318</v>
      </c>
      <c r="AF22" s="25" t="s">
        <v>81</v>
      </c>
      <c r="AG22" s="39"/>
      <c r="AH22" s="16"/>
      <c r="AI22" s="31"/>
      <c r="AJ22" s="38"/>
      <c r="AK22" s="25"/>
      <c r="AL22" s="38"/>
      <c r="AM22" s="11"/>
      <c r="AP22" s="18"/>
    </row>
    <row r="23" spans="1:42" ht="135" x14ac:dyDescent="0.2">
      <c r="A23" s="12"/>
      <c r="B23" s="13"/>
      <c r="C23" s="19" t="s">
        <v>76</v>
      </c>
      <c r="D23" s="19" t="s">
        <v>88</v>
      </c>
      <c r="E23" s="54">
        <f>K23*3</f>
        <v>36</v>
      </c>
      <c r="F23" s="16" t="s">
        <v>43</v>
      </c>
      <c r="G23" s="17">
        <f>M23*3</f>
        <v>424500000</v>
      </c>
      <c r="H23" s="15">
        <v>12</v>
      </c>
      <c r="I23" s="16" t="s">
        <v>43</v>
      </c>
      <c r="J23" s="17"/>
      <c r="K23" s="15">
        <v>12</v>
      </c>
      <c r="L23" s="16" t="s">
        <v>43</v>
      </c>
      <c r="M23" s="17">
        <v>141500000</v>
      </c>
      <c r="N23" s="55">
        <v>3</v>
      </c>
      <c r="O23" s="56" t="str">
        <f t="shared" si="0"/>
        <v>Bln</v>
      </c>
      <c r="P23" s="17">
        <v>18060000</v>
      </c>
      <c r="Q23" s="55">
        <v>3</v>
      </c>
      <c r="R23" s="56" t="str">
        <f t="shared" si="1"/>
        <v>Bln</v>
      </c>
      <c r="S23" s="17">
        <v>20039097</v>
      </c>
      <c r="T23" s="55">
        <v>3</v>
      </c>
      <c r="U23" s="16" t="str">
        <f t="shared" si="2"/>
        <v>Bln</v>
      </c>
      <c r="V23" s="17">
        <v>31778000</v>
      </c>
      <c r="W23" s="55">
        <v>3</v>
      </c>
      <c r="X23" s="16" t="str">
        <f t="shared" si="3"/>
        <v>Bln</v>
      </c>
      <c r="Y23" s="17">
        <v>33265000</v>
      </c>
      <c r="Z23" s="39">
        <f t="shared" si="4"/>
        <v>12</v>
      </c>
      <c r="AA23" s="16" t="str">
        <f t="shared" si="5"/>
        <v>Bln</v>
      </c>
      <c r="AB23" s="39">
        <f t="shared" si="6"/>
        <v>100</v>
      </c>
      <c r="AC23" s="25" t="s">
        <v>81</v>
      </c>
      <c r="AD23" s="31">
        <f t="shared" si="7"/>
        <v>103142097</v>
      </c>
      <c r="AE23" s="38">
        <f t="shared" si="8"/>
        <v>72.891941342756184</v>
      </c>
      <c r="AF23" s="25" t="s">
        <v>81</v>
      </c>
      <c r="AG23" s="39"/>
      <c r="AH23" s="16"/>
      <c r="AI23" s="31"/>
      <c r="AJ23" s="38"/>
      <c r="AK23" s="25"/>
      <c r="AL23" s="38"/>
      <c r="AM23" s="11"/>
      <c r="AP23" s="18"/>
    </row>
    <row r="24" spans="1:42" ht="141.75" x14ac:dyDescent="0.2">
      <c r="A24" s="12"/>
      <c r="B24" s="13"/>
      <c r="C24" s="14" t="s">
        <v>77</v>
      </c>
      <c r="D24" s="14" t="s">
        <v>92</v>
      </c>
      <c r="E24" s="60">
        <v>100</v>
      </c>
      <c r="F24" s="61" t="s">
        <v>81</v>
      </c>
      <c r="G24" s="32">
        <f>SUM(G25)</f>
        <v>11225751000</v>
      </c>
      <c r="H24" s="60">
        <v>100</v>
      </c>
      <c r="I24" s="61" t="s">
        <v>81</v>
      </c>
      <c r="J24" s="17"/>
      <c r="K24" s="60">
        <v>100</v>
      </c>
      <c r="L24" s="61" t="s">
        <v>81</v>
      </c>
      <c r="M24" s="32">
        <f>SUM(M25)</f>
        <v>3741917000</v>
      </c>
      <c r="N24" s="65">
        <v>25</v>
      </c>
      <c r="O24" s="34" t="str">
        <f t="shared" si="0"/>
        <v>%</v>
      </c>
      <c r="P24" s="32">
        <f>SUM(P25)</f>
        <v>201823576</v>
      </c>
      <c r="Q24" s="33">
        <v>25</v>
      </c>
      <c r="R24" s="34" t="str">
        <f t="shared" si="1"/>
        <v>%</v>
      </c>
      <c r="S24" s="32">
        <f>SUM(S25)</f>
        <v>325463936</v>
      </c>
      <c r="T24" s="33">
        <v>25</v>
      </c>
      <c r="U24" s="34" t="str">
        <f t="shared" si="2"/>
        <v>%</v>
      </c>
      <c r="V24" s="32">
        <f>SUM(V25)</f>
        <v>253065837</v>
      </c>
      <c r="W24" s="33">
        <v>25</v>
      </c>
      <c r="X24" s="34" t="str">
        <f t="shared" si="3"/>
        <v>%</v>
      </c>
      <c r="Y24" s="32">
        <f>SUM(Y25)</f>
        <v>365415320</v>
      </c>
      <c r="Z24" s="46">
        <f t="shared" si="4"/>
        <v>100</v>
      </c>
      <c r="AA24" s="34" t="str">
        <f t="shared" si="5"/>
        <v>%</v>
      </c>
      <c r="AB24" s="48">
        <f t="shared" si="6"/>
        <v>100</v>
      </c>
      <c r="AC24" s="49" t="s">
        <v>81</v>
      </c>
      <c r="AD24" s="47">
        <f t="shared" si="7"/>
        <v>1145768669</v>
      </c>
      <c r="AE24" s="48">
        <f t="shared" si="8"/>
        <v>30.619831198821352</v>
      </c>
      <c r="AF24" s="49" t="s">
        <v>81</v>
      </c>
      <c r="AG24" s="46"/>
      <c r="AH24" s="34"/>
      <c r="AI24" s="47"/>
      <c r="AJ24" s="48"/>
      <c r="AK24" s="49"/>
      <c r="AL24" s="48"/>
      <c r="AM24" s="11"/>
      <c r="AP24" s="18"/>
    </row>
    <row r="25" spans="1:42" ht="105" x14ac:dyDescent="0.2">
      <c r="A25" s="35">
        <v>19</v>
      </c>
      <c r="B25" s="36" t="s">
        <v>22</v>
      </c>
      <c r="C25" s="19" t="s">
        <v>78</v>
      </c>
      <c r="D25" s="62" t="s">
        <v>89</v>
      </c>
      <c r="E25" s="54">
        <f>K25*3</f>
        <v>36</v>
      </c>
      <c r="F25" s="16" t="s">
        <v>43</v>
      </c>
      <c r="G25" s="17">
        <f>M25*3</f>
        <v>11225751000</v>
      </c>
      <c r="H25" s="15">
        <v>12</v>
      </c>
      <c r="I25" s="16" t="s">
        <v>43</v>
      </c>
      <c r="J25" s="32"/>
      <c r="K25" s="15">
        <v>12</v>
      </c>
      <c r="L25" s="16" t="s">
        <v>43</v>
      </c>
      <c r="M25" s="17">
        <v>3741917000</v>
      </c>
      <c r="N25" s="15">
        <v>3</v>
      </c>
      <c r="O25" s="16" t="str">
        <f t="shared" si="0"/>
        <v>Bln</v>
      </c>
      <c r="P25" s="17">
        <v>201823576</v>
      </c>
      <c r="Q25" s="15">
        <v>3</v>
      </c>
      <c r="R25" s="16" t="str">
        <f t="shared" si="1"/>
        <v>Bln</v>
      </c>
      <c r="S25" s="17">
        <v>325463936</v>
      </c>
      <c r="T25" s="54">
        <v>3</v>
      </c>
      <c r="U25" s="16" t="str">
        <f t="shared" si="2"/>
        <v>Bln</v>
      </c>
      <c r="V25" s="17">
        <v>253065837</v>
      </c>
      <c r="W25" s="54">
        <v>3</v>
      </c>
      <c r="X25" s="16" t="str">
        <f t="shared" si="3"/>
        <v>Bln</v>
      </c>
      <c r="Y25" s="17">
        <v>365415320</v>
      </c>
      <c r="Z25" s="39">
        <f t="shared" si="4"/>
        <v>12</v>
      </c>
      <c r="AA25" s="16" t="str">
        <f t="shared" si="5"/>
        <v>Bln</v>
      </c>
      <c r="AB25" s="39">
        <f t="shared" si="6"/>
        <v>100</v>
      </c>
      <c r="AC25" s="25" t="s">
        <v>81</v>
      </c>
      <c r="AD25" s="31">
        <f t="shared" si="7"/>
        <v>1145768669</v>
      </c>
      <c r="AE25" s="38">
        <f t="shared" si="8"/>
        <v>30.619831198821352</v>
      </c>
      <c r="AF25" s="25" t="s">
        <v>81</v>
      </c>
      <c r="AG25" s="39"/>
      <c r="AH25" s="16"/>
      <c r="AI25" s="31"/>
      <c r="AJ25" s="38"/>
      <c r="AK25" s="25"/>
      <c r="AL25" s="38"/>
      <c r="AM25" s="11"/>
      <c r="AP25" s="18"/>
    </row>
    <row r="26" spans="1:42" ht="90" customHeight="1" x14ac:dyDescent="0.2">
      <c r="A26" s="12"/>
      <c r="B26" s="13"/>
      <c r="C26" s="14" t="s">
        <v>79</v>
      </c>
      <c r="D26" s="14" t="s">
        <v>91</v>
      </c>
      <c r="E26" s="33">
        <v>100</v>
      </c>
      <c r="F26" s="34" t="s">
        <v>81</v>
      </c>
      <c r="G26" s="32">
        <f>SUM(G27)</f>
        <v>1515000000</v>
      </c>
      <c r="H26" s="33">
        <v>100</v>
      </c>
      <c r="I26" s="34" t="s">
        <v>81</v>
      </c>
      <c r="J26" s="32"/>
      <c r="K26" s="33">
        <v>100</v>
      </c>
      <c r="L26" s="34" t="s">
        <v>81</v>
      </c>
      <c r="M26" s="32">
        <f>SUM(M27)</f>
        <v>505000000</v>
      </c>
      <c r="N26" s="33">
        <v>25</v>
      </c>
      <c r="O26" s="34" t="str">
        <f t="shared" si="0"/>
        <v>%</v>
      </c>
      <c r="P26" s="32">
        <f>SUM(P27)</f>
        <v>128507450</v>
      </c>
      <c r="Q26" s="33">
        <v>25</v>
      </c>
      <c r="R26" s="34" t="str">
        <f t="shared" si="1"/>
        <v>%</v>
      </c>
      <c r="S26" s="32">
        <f>SUM(S27)</f>
        <v>117298100</v>
      </c>
      <c r="T26" s="33">
        <v>25</v>
      </c>
      <c r="U26" s="34" t="str">
        <f t="shared" si="2"/>
        <v>%</v>
      </c>
      <c r="V26" s="32">
        <f>SUM(V27)</f>
        <v>125686900</v>
      </c>
      <c r="W26" s="33">
        <v>25</v>
      </c>
      <c r="X26" s="34" t="str">
        <f t="shared" si="3"/>
        <v>%</v>
      </c>
      <c r="Y26" s="32">
        <f>SUM(Y27)</f>
        <v>125632700</v>
      </c>
      <c r="Z26" s="46">
        <f t="shared" si="4"/>
        <v>100</v>
      </c>
      <c r="AA26" s="34" t="str">
        <f t="shared" si="5"/>
        <v>%</v>
      </c>
      <c r="AB26" s="46">
        <f t="shared" si="6"/>
        <v>100</v>
      </c>
      <c r="AC26" s="49" t="s">
        <v>81</v>
      </c>
      <c r="AD26" s="47">
        <f t="shared" si="7"/>
        <v>497125150</v>
      </c>
      <c r="AE26" s="48">
        <f t="shared" si="8"/>
        <v>98.440623762376234</v>
      </c>
      <c r="AF26" s="49" t="s">
        <v>81</v>
      </c>
      <c r="AG26" s="46"/>
      <c r="AH26" s="34"/>
      <c r="AI26" s="47"/>
      <c r="AJ26" s="48"/>
      <c r="AK26" s="49"/>
      <c r="AL26" s="48"/>
      <c r="AM26" s="11"/>
      <c r="AP26" s="18"/>
    </row>
    <row r="27" spans="1:42" ht="100.5" customHeight="1" x14ac:dyDescent="0.2">
      <c r="A27" s="12"/>
      <c r="B27" s="13"/>
      <c r="C27" s="19" t="s">
        <v>80</v>
      </c>
      <c r="D27" s="62" t="s">
        <v>90</v>
      </c>
      <c r="E27" s="54">
        <f>K27*3</f>
        <v>36</v>
      </c>
      <c r="F27" s="16" t="s">
        <v>43</v>
      </c>
      <c r="G27" s="17">
        <f>M27*3</f>
        <v>1515000000</v>
      </c>
      <c r="H27" s="15">
        <v>12</v>
      </c>
      <c r="I27" s="16" t="s">
        <v>43</v>
      </c>
      <c r="J27" s="17"/>
      <c r="K27" s="15">
        <v>12</v>
      </c>
      <c r="L27" s="16" t="s">
        <v>43</v>
      </c>
      <c r="M27" s="17">
        <v>505000000</v>
      </c>
      <c r="N27" s="15">
        <v>3</v>
      </c>
      <c r="O27" s="16" t="str">
        <f t="shared" si="0"/>
        <v>Bln</v>
      </c>
      <c r="P27" s="17">
        <v>128507450</v>
      </c>
      <c r="Q27" s="15">
        <v>3</v>
      </c>
      <c r="R27" s="16" t="str">
        <f t="shared" si="1"/>
        <v>Bln</v>
      </c>
      <c r="S27" s="17">
        <v>117298100</v>
      </c>
      <c r="T27" s="15">
        <v>3</v>
      </c>
      <c r="U27" s="16" t="str">
        <f t="shared" si="2"/>
        <v>Bln</v>
      </c>
      <c r="V27" s="17">
        <v>125686900</v>
      </c>
      <c r="W27" s="15">
        <v>3</v>
      </c>
      <c r="X27" s="16" t="str">
        <f t="shared" si="3"/>
        <v>Bln</v>
      </c>
      <c r="Y27" s="17">
        <v>125632700</v>
      </c>
      <c r="Z27" s="39">
        <f t="shared" si="4"/>
        <v>12</v>
      </c>
      <c r="AA27" s="16" t="str">
        <f t="shared" si="5"/>
        <v>Bln</v>
      </c>
      <c r="AB27" s="39">
        <f t="shared" si="6"/>
        <v>100</v>
      </c>
      <c r="AC27" s="25" t="s">
        <v>81</v>
      </c>
      <c r="AD27" s="31">
        <f t="shared" si="7"/>
        <v>497125150</v>
      </c>
      <c r="AE27" s="38">
        <f t="shared" si="8"/>
        <v>98.440623762376234</v>
      </c>
      <c r="AF27" s="25" t="s">
        <v>81</v>
      </c>
      <c r="AG27" s="39"/>
      <c r="AH27" s="16"/>
      <c r="AI27" s="31"/>
      <c r="AJ27" s="38"/>
      <c r="AK27" s="25"/>
      <c r="AL27" s="38"/>
      <c r="AM27" s="11"/>
      <c r="AP27" s="18"/>
    </row>
    <row r="28" spans="1:42" ht="15" x14ac:dyDescent="0.2">
      <c r="A28" s="106" t="s">
        <v>23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8"/>
      <c r="AB28" s="53">
        <f>AVERAGE(AB13:AB27)</f>
        <v>100</v>
      </c>
      <c r="AC28" s="52"/>
      <c r="AD28" s="40"/>
      <c r="AE28" s="53">
        <f>AVERAGE(AE13)</f>
        <v>64.170384132217791</v>
      </c>
      <c r="AF28" s="41"/>
      <c r="AG28" s="40"/>
      <c r="AH28" s="41"/>
      <c r="AI28" s="40"/>
      <c r="AJ28" s="40"/>
      <c r="AK28" s="41"/>
      <c r="AL28" s="42"/>
      <c r="AM28" s="11"/>
    </row>
    <row r="29" spans="1:42" ht="15" x14ac:dyDescent="0.2">
      <c r="A29" s="106" t="s">
        <v>24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8"/>
      <c r="AB29" s="21" t="str">
        <f>IF(AB28&gt;=91,"Sangat Tinggi",IF(AB28&gt;=76,"Tinggi",IF(AB28&gt;=66,"Sedang",IF(AB28&gt;=51,"Rendah",IF(AB28&lt;=50,"Sangat Rendah")))))</f>
        <v>Sangat Tinggi</v>
      </c>
      <c r="AC29" s="52"/>
      <c r="AD29" s="44"/>
      <c r="AE29" s="21" t="str">
        <f>IF(AE28&gt;=91,"Sangat Tinggi",IF(AE28&gt;=76,"Tinggi",IF(AE28&gt;=66,"Sedang",IF(AE28&gt;=51,"Rendah",IF(AE28&lt;=50,"Sangat Rendah")))))</f>
        <v>Rendah</v>
      </c>
      <c r="AF29" s="41"/>
      <c r="AG29" s="43"/>
      <c r="AH29" s="41"/>
      <c r="AI29" s="44"/>
      <c r="AJ29" s="43"/>
      <c r="AK29" s="41"/>
      <c r="AL29" s="45"/>
      <c r="AM29" s="11"/>
    </row>
    <row r="30" spans="1:42" ht="15" x14ac:dyDescent="0.2">
      <c r="A30" s="98" t="s">
        <v>56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11"/>
    </row>
    <row r="31" spans="1:42" ht="15" x14ac:dyDescent="0.2">
      <c r="A31" s="98" t="s">
        <v>57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11"/>
    </row>
    <row r="32" spans="1:42" ht="15" x14ac:dyDescent="0.2">
      <c r="A32" s="98" t="s">
        <v>58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11"/>
    </row>
    <row r="33" spans="1:39" ht="15" x14ac:dyDescent="0.2">
      <c r="A33" s="98" t="s">
        <v>59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22"/>
    </row>
    <row r="34" spans="1:39" ht="15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4"/>
      <c r="AB34" s="23"/>
      <c r="AC34" s="24"/>
      <c r="AD34" s="23"/>
      <c r="AE34" s="23"/>
      <c r="AF34" s="24"/>
      <c r="AG34" s="23"/>
      <c r="AH34" s="24"/>
      <c r="AI34" s="23"/>
      <c r="AJ34" s="23"/>
      <c r="AK34" s="24"/>
      <c r="AL34" s="23"/>
    </row>
    <row r="35" spans="1:39" ht="15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110" t="s">
        <v>49</v>
      </c>
      <c r="AA35" s="110"/>
      <c r="AB35" s="110"/>
      <c r="AC35" s="110"/>
      <c r="AD35" s="110"/>
      <c r="AE35" s="110"/>
      <c r="AF35" s="24"/>
      <c r="AG35" s="23"/>
      <c r="AH35" s="110" t="s">
        <v>50</v>
      </c>
      <c r="AI35" s="110"/>
      <c r="AJ35" s="110"/>
      <c r="AK35" s="110"/>
      <c r="AL35" s="110"/>
      <c r="AM35" s="110"/>
    </row>
    <row r="36" spans="1:39" ht="15.75" x14ac:dyDescent="0.25">
      <c r="A36" s="29"/>
      <c r="B36" s="30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110" t="s">
        <v>96</v>
      </c>
      <c r="AA36" s="110"/>
      <c r="AB36" s="110"/>
      <c r="AC36" s="110"/>
      <c r="AD36" s="110"/>
      <c r="AE36" s="110"/>
      <c r="AF36" s="24"/>
      <c r="AG36" s="23"/>
      <c r="AH36" s="110" t="s">
        <v>97</v>
      </c>
      <c r="AI36" s="110"/>
      <c r="AJ36" s="110"/>
      <c r="AK36" s="110"/>
      <c r="AL36" s="110"/>
      <c r="AM36" s="110"/>
    </row>
    <row r="37" spans="1:39" ht="15" x14ac:dyDescent="0.2">
      <c r="Z37" s="110" t="s">
        <v>55</v>
      </c>
      <c r="AA37" s="110"/>
      <c r="AB37" s="110"/>
      <c r="AC37" s="110"/>
      <c r="AD37" s="110"/>
      <c r="AE37" s="110"/>
      <c r="AH37" s="110" t="s">
        <v>51</v>
      </c>
      <c r="AI37" s="110"/>
      <c r="AJ37" s="110"/>
      <c r="AK37" s="110"/>
      <c r="AL37" s="110"/>
      <c r="AM37" s="110"/>
    </row>
    <row r="38" spans="1:39" ht="15" x14ac:dyDescent="0.2">
      <c r="Z38" s="110" t="s">
        <v>52</v>
      </c>
      <c r="AA38" s="110"/>
      <c r="AB38" s="110"/>
      <c r="AC38" s="110"/>
      <c r="AD38" s="110"/>
      <c r="AE38" s="110"/>
      <c r="AH38" s="110" t="s">
        <v>52</v>
      </c>
      <c r="AI38" s="110"/>
      <c r="AJ38" s="110"/>
      <c r="AK38" s="110"/>
      <c r="AL38" s="110"/>
      <c r="AM38" s="110"/>
    </row>
    <row r="39" spans="1:39" ht="51" x14ac:dyDescent="0.2">
      <c r="A39" s="26" t="s">
        <v>25</v>
      </c>
      <c r="B39" s="26" t="s">
        <v>26</v>
      </c>
      <c r="C39" s="26" t="s">
        <v>27</v>
      </c>
      <c r="Z39" s="23"/>
      <c r="AA39" s="24"/>
      <c r="AB39" s="23"/>
      <c r="AC39" s="24"/>
      <c r="AD39" s="23"/>
      <c r="AH39" s="23"/>
      <c r="AI39" s="24"/>
      <c r="AJ39" s="23"/>
      <c r="AK39" s="24"/>
      <c r="AL39" s="23"/>
    </row>
    <row r="40" spans="1:39" ht="25.5" x14ac:dyDescent="0.25">
      <c r="A40" s="27" t="s">
        <v>28</v>
      </c>
      <c r="B40" s="27" t="s">
        <v>29</v>
      </c>
      <c r="C40" s="27" t="s">
        <v>30</v>
      </c>
      <c r="Z40" s="111" t="s">
        <v>60</v>
      </c>
      <c r="AA40" s="112"/>
      <c r="AB40" s="112"/>
      <c r="AC40" s="112"/>
      <c r="AD40" s="112"/>
      <c r="AE40" s="112"/>
      <c r="AH40" s="111" t="s">
        <v>53</v>
      </c>
      <c r="AI40" s="111"/>
      <c r="AJ40" s="111"/>
      <c r="AK40" s="111"/>
      <c r="AL40" s="111"/>
      <c r="AM40" s="111"/>
    </row>
    <row r="41" spans="1:39" ht="25.5" x14ac:dyDescent="0.2">
      <c r="A41" s="27" t="s">
        <v>31</v>
      </c>
      <c r="B41" s="27" t="s">
        <v>32</v>
      </c>
      <c r="C41" s="27" t="s">
        <v>33</v>
      </c>
      <c r="Z41" s="113" t="s">
        <v>61</v>
      </c>
      <c r="AA41" s="113"/>
      <c r="AB41" s="113"/>
      <c r="AC41" s="113"/>
      <c r="AD41" s="113"/>
      <c r="AE41" s="113"/>
      <c r="AH41" s="113" t="s">
        <v>54</v>
      </c>
      <c r="AI41" s="113"/>
      <c r="AJ41" s="113"/>
      <c r="AK41" s="113"/>
      <c r="AL41" s="113"/>
      <c r="AM41" s="113"/>
    </row>
    <row r="42" spans="1:39" ht="25.5" x14ac:dyDescent="0.2">
      <c r="A42" s="27" t="s">
        <v>34</v>
      </c>
      <c r="B42" s="27" t="s">
        <v>35</v>
      </c>
      <c r="C42" s="27" t="s">
        <v>36</v>
      </c>
    </row>
    <row r="43" spans="1:39" ht="25.5" x14ac:dyDescent="0.2">
      <c r="A43" s="27" t="s">
        <v>37</v>
      </c>
      <c r="B43" s="27" t="s">
        <v>38</v>
      </c>
      <c r="C43" s="27" t="s">
        <v>39</v>
      </c>
    </row>
    <row r="44" spans="1:39" ht="25.5" x14ac:dyDescent="0.2">
      <c r="A44" s="27" t="s">
        <v>40</v>
      </c>
      <c r="B44" s="28" t="s">
        <v>41</v>
      </c>
      <c r="C44" s="27" t="s">
        <v>42</v>
      </c>
    </row>
  </sheetData>
  <mergeCells count="82">
    <mergeCell ref="Z38:AE38"/>
    <mergeCell ref="AH38:AM38"/>
    <mergeCell ref="Z40:AE40"/>
    <mergeCell ref="AH40:AM40"/>
    <mergeCell ref="Z41:AE41"/>
    <mergeCell ref="AH41:AM41"/>
    <mergeCell ref="Z35:AE35"/>
    <mergeCell ref="AH35:AM35"/>
    <mergeCell ref="Z36:AE36"/>
    <mergeCell ref="AH36:AM36"/>
    <mergeCell ref="Z37:AE37"/>
    <mergeCell ref="AH37:AM37"/>
    <mergeCell ref="A29:AA29"/>
    <mergeCell ref="A31:AL31"/>
    <mergeCell ref="A32:AL32"/>
    <mergeCell ref="T11:U12"/>
    <mergeCell ref="V11:V12"/>
    <mergeCell ref="W11:X12"/>
    <mergeCell ref="Y11:Y12"/>
    <mergeCell ref="A10:A12"/>
    <mergeCell ref="B10:B12"/>
    <mergeCell ref="C10:C12"/>
    <mergeCell ref="D10:D12"/>
    <mergeCell ref="Q11:R12"/>
    <mergeCell ref="S11:S12"/>
    <mergeCell ref="Z12:AA12"/>
    <mergeCell ref="AB12:AC12"/>
    <mergeCell ref="AE12:AF12"/>
    <mergeCell ref="A33:AL33"/>
    <mergeCell ref="A30:AL30"/>
    <mergeCell ref="E11:F12"/>
    <mergeCell ref="G11:G12"/>
    <mergeCell ref="H11:I12"/>
    <mergeCell ref="J11:J12"/>
    <mergeCell ref="K11:L12"/>
    <mergeCell ref="M11:M12"/>
    <mergeCell ref="N11:O12"/>
    <mergeCell ref="P11:P12"/>
    <mergeCell ref="AG12:AH12"/>
    <mergeCell ref="AJ12:AK12"/>
    <mergeCell ref="Z11:AA11"/>
    <mergeCell ref="AG11:AH11"/>
    <mergeCell ref="A28:AA28"/>
    <mergeCell ref="AJ11:AK11"/>
    <mergeCell ref="AB11:AC11"/>
    <mergeCell ref="E10:G10"/>
    <mergeCell ref="H10:J10"/>
    <mergeCell ref="AG10:AI10"/>
    <mergeCell ref="AJ10:AL10"/>
    <mergeCell ref="K10:M10"/>
    <mergeCell ref="N10:P10"/>
    <mergeCell ref="Q10:S10"/>
    <mergeCell ref="T10:V10"/>
    <mergeCell ref="W10:Y10"/>
    <mergeCell ref="Z10:AF10"/>
    <mergeCell ref="AE11:AF11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7:AF8"/>
    <mergeCell ref="H7:J9"/>
    <mergeCell ref="A6:AL6"/>
    <mergeCell ref="Z9:AF9"/>
    <mergeCell ref="A1:AL1"/>
    <mergeCell ref="A2:AL2"/>
    <mergeCell ref="A3:AL3"/>
    <mergeCell ref="A4:AL4"/>
    <mergeCell ref="A5:AL5"/>
    <mergeCell ref="A7:A9"/>
    <mergeCell ref="B7:B9"/>
    <mergeCell ref="C7:C9"/>
    <mergeCell ref="D7:D9"/>
    <mergeCell ref="E7:G9"/>
  </mergeCells>
  <printOptions horizontalCentered="1"/>
  <pageMargins left="0.23622047244094491" right="0.23622047244094491" top="3.937007874015748E-2" bottom="3.937007874015748E-2" header="0" footer="0"/>
  <pageSetup paperSize="14" scale="33" orientation="landscape" horizontalDpi="4294967293" r:id="rId1"/>
  <ignoredErrors>
    <ignoredError sqref="M19 M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Bag Umum</vt:lpstr>
      <vt:lpstr>'Bag Umum'!Print_Area</vt:lpstr>
      <vt:lpstr>'Bag Umum'!Print_Titles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dcterms:created xsi:type="dcterms:W3CDTF">2020-03-18T05:59:44Z</dcterms:created>
  <dcterms:modified xsi:type="dcterms:W3CDTF">2021-12-28T02:03:41Z</dcterms:modified>
</cp:coreProperties>
</file>