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A PINDAHAN\2020\Evaluasi Renja PD dan RKPD\Pengendalian &amp; Evaluasi Renja PD\SKPD\Triwulan IV\"/>
    </mc:Choice>
  </mc:AlternateContent>
  <bookViews>
    <workbookView xWindow="0" yWindow="0" windowWidth="28800" windowHeight="12300"/>
  </bookViews>
  <sheets>
    <sheet name="Bag Kesra" sheetId="1" r:id="rId1"/>
  </sheets>
  <definedNames>
    <definedName name="_xlnm.Print_Area" localSheetId="0">'Bag Kesra'!$A$1:$AM$41</definedName>
    <definedName name="_xlnm.Print_Titles" localSheetId="0">'Bag Kesra'!$7:$12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1" i="1" l="1"/>
  <c r="AB21" i="1"/>
  <c r="T13" i="1"/>
  <c r="K13" i="1"/>
  <c r="W13" i="1"/>
  <c r="Q13" i="1"/>
  <c r="N13" i="1"/>
  <c r="Y13" i="1" l="1"/>
  <c r="V13" i="1" l="1"/>
  <c r="P13" i="1" l="1"/>
  <c r="S13" i="1"/>
  <c r="E19" i="1" l="1"/>
  <c r="AD19" i="1" l="1"/>
  <c r="Z19" i="1"/>
  <c r="M13" i="1"/>
  <c r="G13" i="1"/>
  <c r="J13" i="1"/>
  <c r="E15" i="1"/>
  <c r="E16" i="1"/>
  <c r="E18" i="1"/>
  <c r="E17" i="1"/>
  <c r="AD15" i="1"/>
  <c r="Z15" i="1"/>
  <c r="AD16" i="1"/>
  <c r="Z16" i="1"/>
  <c r="AD18" i="1"/>
  <c r="Z18" i="1"/>
  <c r="AI18" i="1" l="1"/>
  <c r="AL18" i="1" s="1"/>
  <c r="AE18" i="1"/>
  <c r="AI15" i="1"/>
  <c r="AL15" i="1" s="1"/>
  <c r="AE15" i="1"/>
  <c r="AI16" i="1"/>
  <c r="AL16" i="1" s="1"/>
  <c r="AE16" i="1"/>
  <c r="AI19" i="1"/>
  <c r="AL19" i="1" s="1"/>
  <c r="AE19" i="1"/>
  <c r="AG18" i="1"/>
  <c r="AJ18" i="1" s="1"/>
  <c r="AB18" i="1"/>
  <c r="AG15" i="1"/>
  <c r="AJ15" i="1" s="1"/>
  <c r="AB15" i="1"/>
  <c r="AG19" i="1"/>
  <c r="AJ19" i="1" s="1"/>
  <c r="AB19" i="1"/>
  <c r="AG16" i="1"/>
  <c r="AJ16" i="1" s="1"/>
  <c r="AB16" i="1"/>
  <c r="AD14" i="1" l="1"/>
  <c r="Z14" i="1"/>
  <c r="AI14" i="1" l="1"/>
  <c r="AL14" i="1" s="1"/>
  <c r="AE14" i="1"/>
  <c r="AG14" i="1"/>
  <c r="AJ14" i="1" s="1"/>
  <c r="AB14" i="1"/>
  <c r="AD17" i="1"/>
  <c r="Z17" i="1"/>
  <c r="AI17" i="1" l="1"/>
  <c r="AL17" i="1" s="1"/>
  <c r="AE17" i="1"/>
  <c r="AG17" i="1"/>
  <c r="AJ17" i="1" s="1"/>
  <c r="AB17" i="1"/>
  <c r="AI20" i="1"/>
  <c r="AL20" i="1" s="1"/>
  <c r="AG20" i="1"/>
  <c r="AJ20" i="1" s="1"/>
  <c r="AD13" i="1"/>
  <c r="Z13" i="1"/>
  <c r="AB13" i="1" s="1"/>
  <c r="AI13" i="1" l="1"/>
  <c r="AL13" i="1" s="1"/>
  <c r="AE13" i="1"/>
  <c r="AG13" i="1"/>
  <c r="AJ13" i="1" s="1"/>
  <c r="AE22" i="1" l="1"/>
  <c r="AB22" i="1"/>
</calcChain>
</file>

<file path=xl/comments1.xml><?xml version="1.0" encoding="utf-8"?>
<comments xmlns="http://schemas.openxmlformats.org/spreadsheetml/2006/main">
  <authors>
    <author>W10 PRO</author>
  </authors>
  <commentList>
    <comment ref="S14" authorId="0" shapeId="0">
      <text>
        <r>
          <rPr>
            <b/>
            <sz val="12"/>
            <color indexed="81"/>
            <rFont val="Tahoma"/>
            <family val="2"/>
          </rPr>
          <t>dana TPHD dikembalikan 141.732.336 pada TR III</t>
        </r>
      </text>
    </comment>
  </commentList>
</comments>
</file>

<file path=xl/sharedStrings.xml><?xml version="1.0" encoding="utf-8"?>
<sst xmlns="http://schemas.openxmlformats.org/spreadsheetml/2006/main" count="193" uniqueCount="88">
  <si>
    <t>EVALUASI TERHADAP HASIL RENCANA KERJA PERANGKAT DAERAH LINGKUP KABUPATEN</t>
  </si>
  <si>
    <t>RENCANA KERJA PERANGKAT DAERAH</t>
  </si>
  <si>
    <t>Indikator dan Target Kinerja Perangkat Daerah Kabupaten yang Mengacu Pada Sasaran RKPD Kabupaten</t>
  </si>
  <si>
    <t>No</t>
  </si>
  <si>
    <t>Sasaran</t>
  </si>
  <si>
    <t>Program/Kegiatan</t>
  </si>
  <si>
    <r>
      <t>Indikator Kinerja Program (</t>
    </r>
    <r>
      <rPr>
        <b/>
        <i/>
        <sz val="12"/>
        <color theme="1"/>
        <rFont val="Arial"/>
        <family val="2"/>
      </rPr>
      <t>Outcome</t>
    </r>
    <r>
      <rPr>
        <b/>
        <sz val="12"/>
        <color theme="1"/>
        <rFont val="Arial"/>
        <family val="2"/>
      </rPr>
      <t>)/Kegiatan (</t>
    </r>
    <r>
      <rPr>
        <b/>
        <i/>
        <sz val="12"/>
        <color theme="1"/>
        <rFont val="Arial"/>
        <family val="2"/>
      </rPr>
      <t>Output</t>
    </r>
    <r>
      <rPr>
        <b/>
        <sz val="12"/>
        <color theme="1"/>
        <rFont val="Arial"/>
        <family val="2"/>
      </rPr>
      <t>)</t>
    </r>
  </si>
  <si>
    <t>Target Renstra Perangkat Daerah Pada Tahun 2023</t>
  </si>
  <si>
    <t>Realisasi Capaian Kinerja Renstra Perangkat Daerah sampai dengan Renja Perangkat Daerah Tahun Lalu (2019)</t>
  </si>
  <si>
    <t>Target Kinerja dan Anggaran Renja Perangkat Daerah Tahun Berjalan (Tahun 2020) yang Dievaluasi</t>
  </si>
  <si>
    <t>Realisasi Kinerja Pada Triwulan</t>
  </si>
  <si>
    <t>Realisasi Kinerja dan Anggaran Renstra Perangkat Daerah s/d Tahun 2020</t>
  </si>
  <si>
    <t>Tingkat Capaian Kinerja dan Realisasi Anggaran Renstra Perangkat Daerah s/d Tahun 2020 (%)</t>
  </si>
  <si>
    <t>SKPD Penanggung Jawab</t>
  </si>
  <si>
    <t>I</t>
  </si>
  <si>
    <t>II</t>
  </si>
  <si>
    <t>III</t>
  </si>
  <si>
    <t>IV</t>
  </si>
  <si>
    <t>K</t>
  </si>
  <si>
    <t>Rp</t>
  </si>
  <si>
    <t>[kolom (8-11)(K)]</t>
  </si>
  <si>
    <t>[kolom (8-11)(Rp)]</t>
  </si>
  <si>
    <t>[kolom (6)(K) + kolom (12)(K)]</t>
  </si>
  <si>
    <t>[kolom (6)(Rp) + kolom (12)(Rp)]</t>
  </si>
  <si>
    <t>[kolom (13)(K) : kolom (5)(K)] x 100%</t>
  </si>
  <si>
    <t>[Kolom (13)(Rp) : Kolom (5)(Rp)] x 100%</t>
  </si>
  <si>
    <t>Meningkatnya Kinerja Keuangan dan Kinerja Birokrasi</t>
  </si>
  <si>
    <t>Rata-rata Capaian Kinerja (%)</t>
  </si>
  <si>
    <t>Predikat Kinerja</t>
  </si>
  <si>
    <t>Faktor pendorong keberhasilan pencapaian:</t>
  </si>
  <si>
    <t>Tindak lanjut yang diperlukan dalam triwulan berikutnya*):</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</si>
  <si>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</si>
  <si>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</si>
  <si>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</si>
  <si>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</si>
  <si>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</si>
  <si>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</si>
  <si>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</si>
  <si>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</si>
  <si>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</si>
  <si>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</si>
  <si>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</si>
  <si>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</si>
  <si>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</si>
  <si>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</si>
  <si>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</si>
  <si>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</si>
  <si>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</si>
  <si>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</si>
  <si>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t>
  </si>
  <si>
    <t>Dok</t>
  </si>
  <si>
    <t>Program Peningkatan Pelayanan Kinerja Perangkat Daerah</t>
  </si>
  <si>
    <t>Tingkat Kepuasan Pelayanan</t>
  </si>
  <si>
    <t>Keg</t>
  </si>
  <si>
    <t>BAGIAN KESEJAHTERAAN RAKYAT</t>
  </si>
  <si>
    <t>Bagian Kesejahteraan Rakyat Sekretariat Daerah</t>
  </si>
  <si>
    <t>Penyusunan petunjuk teknis pembinaan usaha sekolah</t>
  </si>
  <si>
    <t>Pelayanan penyelenggaraan haji daerah</t>
  </si>
  <si>
    <t>Pelaksanaan pelayanan kegiatan keagamaan</t>
  </si>
  <si>
    <t>Pembinaan hafiz dan hafizah al qur'an</t>
  </si>
  <si>
    <t>Dokumen Juknis Pembinaan Usaha Kesehatan Sekolah</t>
  </si>
  <si>
    <t>Seleksi TPHD</t>
  </si>
  <si>
    <t>Org</t>
  </si>
  <si>
    <t>Jumlah Pelayanan Kegiatan Keagamaan</t>
  </si>
  <si>
    <t>Jumlah Masyarakat Berprestasi yang mendapatkan penghargaan</t>
  </si>
  <si>
    <t>Jumlah Kafilah dan Pendamping yang mengikuti MTQ tingkat Provinsi dan Pusat</t>
  </si>
  <si>
    <t>Jumlah Santri Ponpes Penghafal Al Qur'an</t>
  </si>
  <si>
    <t>Pembinaan Usaha Kesehatan Sekolah</t>
  </si>
  <si>
    <t>Jumlah Usaha Kesehatan Sekolah yang dibina</t>
  </si>
  <si>
    <t>Sekolah</t>
  </si>
  <si>
    <t>[kolom (12)(K) : kolom (7)(K)] x 100%</t>
  </si>
  <si>
    <t>Realisasi dan Tingkat Capaian Kinerja dan Anggaran Renja Perangkat Daerah yang Dievaluasi</t>
  </si>
  <si>
    <t>[kolom (12)(Rp) : kolom (7)(Rp)] x 100%</t>
  </si>
  <si>
    <t>Disusun</t>
  </si>
  <si>
    <t>Dievaluasi</t>
  </si>
  <si>
    <t>Kepala Bappelitbangda</t>
  </si>
  <si>
    <t>Kabupaten Hulu Sungai Selatan</t>
  </si>
  <si>
    <t>M. ARLIYAN SYAHRIAL, M.Pd</t>
  </si>
  <si>
    <t>NIP. 19700423 199303 1 006</t>
  </si>
  <si>
    <t>Kepala Bagian Kesra Sekretariat Daerah</t>
  </si>
  <si>
    <t>Pelayanan Kafilah MTQ Tingkat Provinsi dan Nasional</t>
  </si>
  <si>
    <t>Pengharagaan Kepada Warga Berprestasi</t>
  </si>
  <si>
    <t>H. MUHAMMAD THAHA, S.Sos, M.IP</t>
  </si>
  <si>
    <t>NIP. 19630307 198603 1 020</t>
  </si>
  <si>
    <t>PERIODE PELAKSANAAN TRIWULAN IV TAHUN 2020</t>
  </si>
  <si>
    <t>Kandangan, 4 Januari 2021</t>
  </si>
  <si>
    <t>Faktor penghambat pencapaian kinerja : Kegiatan Pelayanan Penyelenggaraan Haji Daerah tidak terealisasi atau 0,00 % dikarenakan pelaksanaan kegiatan ibadah haji dibatalkan berdasarkan Keputusan Menteri Agama Republik Indonesia nomor 494 Tahun 2020 tentang Pembatalan Keberangkatan Jemaah Haji Pada Penyelenggaraan Ibadah Haji Tahun 1441 H / 2020 M, 2. Kegiatan Pelayanan Kafilah MTQ Tingkat Provinsi dan Nasional realisasi 2,31 % dikarenakan MTQ Nasional Tingkat Provinsi Kalimantan Selatan Tahun 2020 ditunda berdasarkan Surat Gubernur Provinsi Kalimantan Selatan nomor 451.15 / 00686 / Bintal / Kesra Tahun 2020 Tanggal 20 Juli 2020 Perihal Penundaan Pelaksanaan MTQN ke XXXIII Tingkat Provinsi Kalimantan Selatan Tahun 2020 di Kabupaten Tanah Bumbu, 3. Pelayanan Kegiatan Keagamaan realisasi 39,45 % karena disebabkan wabah pandemic Covid 19 sehingga pelaksanaan kegiatan tersebut tidak dapat dilaksanakan sesuai dengan yang direncanakan. Karena berdasarkan Himbauan Kementerian Kesehatan tidak boleh adanya kerumunan orang banyak untuk memutus rantai penyebaran wabah Covid 19, 4. Pembinaan Usaha Kesehatan Sekolah realisasi 58,59 % dikarenakan untuk menghindari penyebaran wabah pandemic Covid 19 pelaksanaan kegiatan pembinaan di sekolah sekolah tidak dapat dilaksanakan sesuai dengan yang direncanakan.</t>
  </si>
  <si>
    <t>Tindak lanjut yang diperlukan dalam Renja Perangkat Daerah Kabupaten berikutnya*):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</si>
</sst>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_(* #,##0_);_(* \(#,##0\);_(* &quot;-&quot;_);_(@_)"/>
  </numFmts>
  <fonts count="15"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sz val="11"/>
      <color theme="1"/>
      <name val="Arial"/>
      <family val="2"/>
    </font>
    <font>
      <b/>
      <sz val="14"/>
      <color theme="1"/>
      <name val="Arial"/>
      <family val="2"/>
    </font>
    <font>
      <b/>
      <sz val="12"/>
      <color theme="1"/>
      <name val="Arial"/>
      <family val="2"/>
    </font>
    <font>
      <b/>
      <i/>
      <sz val="12"/>
      <color theme="1"/>
      <name val="Arial"/>
      <family val="2"/>
    </font>
    <font>
      <sz val="12"/>
      <color theme="1"/>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b/>
      <u/>
      <sz val="12"/>
      <color theme="1"/>
      <name val="Arial"/>
      <family val="2"/>
    </font>
    <font>
      <b/>
      <sz val="12"/>
      <color indexed="81"/>
      <name val="Tahoma"/>
      <family val="2"/>
    </font>
  </fonts>
  <fills count="7">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
      <patternFill patternType="solid">
        <fgColor rgb="FF92D05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0" fontId="9" fillId="0" borderId="0"/>
  </cellStyleXfs>
  <cellXfs count="105">
    <xf numFmtId="0" fontId="0" fillId="0" borderId="0" xfId="0"/>
    <xf numFmtId="0" fontId="3" fillId="0" borderId="0" xfId="0" applyFont="1" applyFill="1"/>
    <xf numFmtId="0" fontId="4" fillId="0" borderId="0" xfId="0" applyFont="1" applyFill="1"/>
    <xf numFmtId="0" fontId="2" fillId="0" borderId="0" xfId="0" applyFont="1" applyFill="1" applyAlignment="1"/>
    <xf numFmtId="0" fontId="4" fillId="0" borderId="0" xfId="0" applyFont="1" applyFill="1" applyAlignment="1">
      <alignment horizontal="center"/>
    </xf>
    <xf numFmtId="0" fontId="6" fillId="2" borderId="15" xfId="0" applyFont="1" applyFill="1" applyBorder="1" applyAlignment="1">
      <alignment vertical="top" wrapText="1"/>
    </xf>
    <xf numFmtId="0" fontId="6" fillId="3" borderId="2" xfId="0" applyFont="1" applyFill="1" applyBorder="1" applyAlignment="1">
      <alignment horizontal="center"/>
    </xf>
    <xf numFmtId="0" fontId="4" fillId="3" borderId="0" xfId="0" applyFont="1" applyFill="1"/>
    <xf numFmtId="0" fontId="6" fillId="3" borderId="2" xfId="0" applyFont="1" applyFill="1" applyBorder="1" applyAlignment="1">
      <alignment horizontal="center" vertical="top" wrapText="1"/>
    </xf>
    <xf numFmtId="0" fontId="4" fillId="3" borderId="11" xfId="0" applyFont="1" applyFill="1" applyBorder="1"/>
    <xf numFmtId="0" fontId="6" fillId="3" borderId="2" xfId="0" applyFont="1" applyFill="1" applyBorder="1" applyAlignment="1">
      <alignment horizontal="center" vertical="center"/>
    </xf>
    <xf numFmtId="0" fontId="4" fillId="0" borderId="11" xfId="0" applyFont="1" applyFill="1" applyBorder="1"/>
    <xf numFmtId="0" fontId="6" fillId="0" borderId="11" xfId="0" applyFont="1" applyFill="1" applyBorder="1" applyAlignment="1">
      <alignment horizontal="center" vertical="top"/>
    </xf>
    <xf numFmtId="0" fontId="6" fillId="0" borderId="11" xfId="0" applyFont="1" applyFill="1" applyBorder="1" applyAlignment="1">
      <alignment horizontal="left" vertical="top" wrapText="1"/>
    </xf>
    <xf numFmtId="0" fontId="6" fillId="0" borderId="15" xfId="0" applyFont="1" applyFill="1" applyBorder="1" applyAlignment="1">
      <alignment horizontal="left" vertical="top" wrapText="1"/>
    </xf>
    <xf numFmtId="0" fontId="8" fillId="0" borderId="2" xfId="0" applyFont="1" applyFill="1" applyBorder="1" applyAlignment="1">
      <alignment horizontal="center" vertical="top" wrapText="1"/>
    </xf>
    <xf numFmtId="9" fontId="8" fillId="0" borderId="2" xfId="0" applyNumberFormat="1" applyFont="1" applyFill="1" applyBorder="1" applyAlignment="1">
      <alignment horizontal="center" vertical="top"/>
    </xf>
    <xf numFmtId="165" fontId="8" fillId="0" borderId="2" xfId="1" quotePrefix="1" applyNumberFormat="1" applyFont="1" applyFill="1" applyBorder="1" applyAlignment="1">
      <alignment vertical="top"/>
    </xf>
    <xf numFmtId="0" fontId="6" fillId="0" borderId="11" xfId="0" applyFont="1" applyFill="1" applyBorder="1" applyAlignment="1">
      <alignment horizontal="center" vertical="top" wrapText="1"/>
    </xf>
    <xf numFmtId="165" fontId="8" fillId="0" borderId="0" xfId="1" quotePrefix="1" applyNumberFormat="1" applyFont="1" applyFill="1" applyBorder="1" applyAlignment="1">
      <alignment vertical="top"/>
    </xf>
    <xf numFmtId="0" fontId="8" fillId="0" borderId="15"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4" borderId="2" xfId="0" applyFont="1" applyFill="1" applyBorder="1" applyAlignment="1">
      <alignment horizontal="left"/>
    </xf>
    <xf numFmtId="0" fontId="4" fillId="0" borderId="15" xfId="0" applyFont="1" applyFill="1" applyBorder="1"/>
    <xf numFmtId="0" fontId="8" fillId="0" borderId="0" xfId="0" applyFont="1" applyFill="1"/>
    <xf numFmtId="0" fontId="8" fillId="0" borderId="0" xfId="0" applyFont="1" applyFill="1" applyAlignment="1">
      <alignment horizontal="center"/>
    </xf>
    <xf numFmtId="0" fontId="8" fillId="0" borderId="2" xfId="0" applyFont="1" applyFill="1" applyBorder="1" applyAlignment="1">
      <alignment horizontal="center" vertical="top"/>
    </xf>
    <xf numFmtId="0" fontId="10" fillId="5" borderId="16" xfId="2" applyFont="1" applyFill="1" applyBorder="1" applyAlignment="1">
      <alignment horizontal="center" vertical="center" wrapText="1"/>
    </xf>
    <xf numFmtId="0" fontId="10" fillId="0" borderId="16"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6" fillId="0" borderId="0" xfId="0" applyFont="1" applyFill="1" applyBorder="1"/>
    <xf numFmtId="0" fontId="8" fillId="0" borderId="0" xfId="0" applyFont="1" applyFill="1" applyBorder="1"/>
    <xf numFmtId="166" fontId="8" fillId="0" borderId="2" xfId="0" applyNumberFormat="1" applyFont="1" applyFill="1" applyBorder="1" applyAlignment="1">
      <alignment vertical="top"/>
    </xf>
    <xf numFmtId="165" fontId="6" fillId="0" borderId="2" xfId="1" quotePrefix="1" applyNumberFormat="1" applyFont="1" applyFill="1" applyBorder="1" applyAlignment="1">
      <alignment vertical="top"/>
    </xf>
    <xf numFmtId="0" fontId="6" fillId="0" borderId="2" xfId="0" applyFont="1" applyFill="1" applyBorder="1" applyAlignment="1">
      <alignment horizontal="center" vertical="top" wrapText="1"/>
    </xf>
    <xf numFmtId="9" fontId="6" fillId="0" borderId="2" xfId="0" applyNumberFormat="1" applyFont="1" applyFill="1" applyBorder="1" applyAlignment="1">
      <alignment horizontal="center" vertical="top"/>
    </xf>
    <xf numFmtId="0" fontId="6" fillId="0" borderId="6" xfId="0" applyFont="1" applyFill="1" applyBorder="1" applyAlignment="1">
      <alignment horizontal="center" vertical="top"/>
    </xf>
    <xf numFmtId="0" fontId="6" fillId="0" borderId="6" xfId="0" applyFont="1" applyFill="1" applyBorder="1" applyAlignment="1">
      <alignment horizontal="left" vertical="top" wrapText="1"/>
    </xf>
    <xf numFmtId="2" fontId="8" fillId="0" borderId="2" xfId="0" applyNumberFormat="1" applyFont="1" applyFill="1" applyBorder="1" applyAlignment="1">
      <alignment horizontal="center" vertical="top"/>
    </xf>
    <xf numFmtId="1" fontId="8" fillId="0" borderId="2" xfId="0" applyNumberFormat="1" applyFont="1" applyFill="1" applyBorder="1" applyAlignment="1">
      <alignment horizontal="center" vertical="top"/>
    </xf>
    <xf numFmtId="0" fontId="4" fillId="3" borderId="15" xfId="0" applyFont="1" applyFill="1" applyBorder="1"/>
    <xf numFmtId="2" fontId="8" fillId="4" borderId="12" xfId="0" applyNumberFormat="1" applyFont="1" applyFill="1" applyBorder="1" applyAlignment="1">
      <alignment horizontal="right"/>
    </xf>
    <xf numFmtId="2" fontId="8" fillId="4" borderId="13" xfId="0" applyNumberFormat="1" applyFont="1" applyFill="1" applyBorder="1" applyAlignment="1">
      <alignment horizontal="right"/>
    </xf>
    <xf numFmtId="0" fontId="8" fillId="4" borderId="13" xfId="0" applyFont="1" applyFill="1" applyBorder="1" applyAlignment="1">
      <alignment horizontal="center"/>
    </xf>
    <xf numFmtId="2" fontId="8" fillId="4" borderId="14" xfId="0" applyNumberFormat="1" applyFont="1" applyFill="1" applyBorder="1" applyAlignment="1">
      <alignment horizontal="right"/>
    </xf>
    <xf numFmtId="0" fontId="8" fillId="4" borderId="12" xfId="0" applyFont="1" applyFill="1" applyBorder="1"/>
    <xf numFmtId="0" fontId="8" fillId="4" borderId="13" xfId="0" applyFont="1" applyFill="1" applyBorder="1" applyAlignment="1">
      <alignment horizontal="left"/>
    </xf>
    <xf numFmtId="0" fontId="8" fillId="4" borderId="13" xfId="0" applyFont="1" applyFill="1" applyBorder="1"/>
    <xf numFmtId="0" fontId="8" fillId="4" borderId="14" xfId="0" applyFont="1" applyFill="1" applyBorder="1"/>
    <xf numFmtId="166" fontId="6" fillId="0" borderId="2" xfId="0" applyNumberFormat="1" applyFont="1" applyFill="1" applyBorder="1" applyAlignment="1">
      <alignment vertical="top"/>
    </xf>
    <xf numFmtId="2" fontId="6" fillId="0" borderId="2" xfId="0" applyNumberFormat="1" applyFont="1" applyFill="1" applyBorder="1" applyAlignment="1">
      <alignment horizontal="center" vertical="top"/>
    </xf>
    <xf numFmtId="0" fontId="6" fillId="0" borderId="2" xfId="0" applyFont="1" applyFill="1" applyBorder="1" applyAlignment="1">
      <alignment horizontal="center" vertical="top"/>
    </xf>
    <xf numFmtId="0" fontId="8" fillId="6" borderId="15" xfId="0" applyFont="1" applyFill="1" applyBorder="1" applyAlignment="1">
      <alignment horizontal="left" vertical="top" wrapText="1"/>
    </xf>
    <xf numFmtId="0" fontId="8" fillId="6" borderId="2" xfId="0" applyFont="1" applyFill="1" applyBorder="1" applyAlignment="1">
      <alignment horizontal="left" vertical="top" wrapText="1"/>
    </xf>
    <xf numFmtId="2" fontId="6" fillId="0" borderId="2" xfId="0" applyNumberFormat="1" applyFont="1" applyFill="1" applyBorder="1" applyAlignment="1">
      <alignment horizontal="center" vertical="top" wrapText="1"/>
    </xf>
    <xf numFmtId="9" fontId="8" fillId="0" borderId="2" xfId="0" applyNumberFormat="1" applyFont="1" applyFill="1" applyBorder="1" applyAlignment="1">
      <alignment horizontal="center" vertical="top" wrapText="1"/>
    </xf>
    <xf numFmtId="2" fontId="8" fillId="4" borderId="2" xfId="0" applyNumberFormat="1" applyFont="1" applyFill="1" applyBorder="1" applyAlignment="1">
      <alignment horizontal="center" vertical="center"/>
    </xf>
    <xf numFmtId="0" fontId="8" fillId="4" borderId="2" xfId="0" applyFont="1" applyFill="1" applyBorder="1" applyAlignment="1">
      <alignment horizontal="left" vertical="top"/>
    </xf>
    <xf numFmtId="0" fontId="8" fillId="4" borderId="12" xfId="0" applyFont="1" applyFill="1" applyBorder="1" applyAlignment="1">
      <alignment horizontal="right"/>
    </xf>
    <xf numFmtId="0" fontId="8" fillId="4" borderId="13" xfId="0" applyFont="1" applyFill="1" applyBorder="1" applyAlignment="1">
      <alignment horizontal="right"/>
    </xf>
    <xf numFmtId="0" fontId="8" fillId="4" borderId="14" xfId="0" applyFont="1" applyFill="1" applyBorder="1" applyAlignment="1">
      <alignment horizontal="right"/>
    </xf>
    <xf numFmtId="0" fontId="6" fillId="3" borderId="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2"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2" xfId="0" applyFont="1" applyFill="1" applyBorder="1" applyAlignment="1">
      <alignment horizontal="center" vertical="top"/>
    </xf>
    <xf numFmtId="0" fontId="6" fillId="3" borderId="13" xfId="0" applyFont="1" applyFill="1" applyBorder="1" applyAlignment="1">
      <alignment horizontal="center" vertical="top"/>
    </xf>
    <xf numFmtId="0" fontId="6" fillId="3" borderId="14" xfId="0" applyFont="1" applyFill="1" applyBorder="1" applyAlignment="1">
      <alignment horizontal="center" vertical="top"/>
    </xf>
    <xf numFmtId="0" fontId="6" fillId="3" borderId="2" xfId="0" applyFont="1" applyFill="1" applyBorder="1" applyAlignment="1">
      <alignment horizontal="center" vertical="center"/>
    </xf>
    <xf numFmtId="0" fontId="6" fillId="3" borderId="13"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applyAlignment="1">
      <alignment horizontal="center" vertical="top"/>
    </xf>
    <xf numFmtId="0" fontId="5" fillId="0" borderId="0" xfId="0" applyFont="1" applyFill="1" applyAlignment="1">
      <alignment horizontal="left" vertical="top"/>
    </xf>
    <xf numFmtId="0" fontId="5" fillId="0" borderId="1" xfId="0" applyFont="1" applyFill="1" applyBorder="1" applyAlignment="1">
      <alignment horizontal="left"/>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0" xfId="0" applyFont="1" applyFill="1" applyAlignment="1">
      <alignment horizontal="center"/>
    </xf>
    <xf numFmtId="0" fontId="13" fillId="0" borderId="0" xfId="0" applyFont="1" applyFill="1" applyAlignment="1">
      <alignment horizontal="center"/>
    </xf>
    <xf numFmtId="0" fontId="8" fillId="0" borderId="0" xfId="0" applyFont="1" applyFill="1" applyAlignment="1">
      <alignment horizontal="center" vertical="top"/>
    </xf>
    <xf numFmtId="0" fontId="8" fillId="4" borderId="2" xfId="0" applyFont="1" applyFill="1" applyBorder="1" applyAlignment="1">
      <alignment horizontal="left" vertical="top"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S37"/>
  <sheetViews>
    <sheetView tabSelected="1" showRuler="0" view="pageBreakPreview" zoomScale="70" zoomScaleNormal="40" zoomScaleSheetLayoutView="70" zoomScalePageLayoutView="55" workbookViewId="0">
      <selection activeCell="AF28" sqref="AF28"/>
    </sheetView>
  </sheetViews>
  <sheetFormatPr defaultColWidth="9.140625" defaultRowHeight="14.25" x14ac:dyDescent="0.2"/>
  <cols>
    <col min="1" max="1" width="6.42578125" style="2" customWidth="1"/>
    <col min="2" max="2" width="18" style="2" customWidth="1"/>
    <col min="3" max="3" width="14.85546875" style="2" customWidth="1"/>
    <col min="4" max="4" width="15" style="2" customWidth="1"/>
    <col min="5" max="6" width="7.7109375" style="2" customWidth="1"/>
    <col min="7" max="7" width="18.28515625" style="2" customWidth="1"/>
    <col min="8" max="8" width="7.28515625" style="2" customWidth="1"/>
    <col min="9" max="9" width="7.7109375" style="2" customWidth="1"/>
    <col min="10" max="10" width="21.42578125" style="2" customWidth="1"/>
    <col min="11" max="11" width="9" style="2" customWidth="1"/>
    <col min="12" max="12" width="7.5703125" style="2" customWidth="1"/>
    <col min="13" max="13" width="19.28515625" style="2" customWidth="1"/>
    <col min="14" max="14" width="7.7109375" style="2" customWidth="1"/>
    <col min="15" max="15" width="8" style="2" customWidth="1"/>
    <col min="16" max="16" width="18.28515625" style="2" customWidth="1"/>
    <col min="17" max="18" width="7.7109375" style="2" customWidth="1"/>
    <col min="19" max="19" width="18.7109375" style="2" customWidth="1"/>
    <col min="20" max="20" width="7.7109375" style="2" customWidth="1"/>
    <col min="21" max="21" width="8" style="2" customWidth="1"/>
    <col min="22" max="22" width="18.28515625" style="2" customWidth="1"/>
    <col min="23" max="23" width="9" style="2" customWidth="1"/>
    <col min="24" max="24" width="7.5703125" style="2" customWidth="1"/>
    <col min="25" max="25" width="17.85546875" style="2" customWidth="1"/>
    <col min="26" max="26" width="8" style="2" customWidth="1"/>
    <col min="27" max="27" width="5.5703125" style="4" customWidth="1"/>
    <col min="28" max="28" width="8" style="2" customWidth="1"/>
    <col min="29" max="29" width="5.5703125" style="4" customWidth="1"/>
    <col min="30" max="30" width="16.85546875" style="2" customWidth="1"/>
    <col min="31" max="31" width="8" style="2" customWidth="1"/>
    <col min="32" max="32" width="5.5703125" style="4" customWidth="1"/>
    <col min="33" max="33" width="8" style="2" customWidth="1"/>
    <col min="34" max="34" width="5.5703125" style="4" customWidth="1"/>
    <col min="35" max="35" width="17" style="2" customWidth="1"/>
    <col min="36" max="36" width="8" style="2" customWidth="1"/>
    <col min="37" max="37" width="5.5703125" style="4" customWidth="1"/>
    <col min="38" max="38" width="10.28515625" style="2" customWidth="1"/>
    <col min="39" max="39" width="15" style="2" customWidth="1"/>
    <col min="40" max="40" width="9.140625" style="2"/>
    <col min="41" max="45" width="19.5703125" style="2" customWidth="1"/>
    <col min="46" max="16384" width="9.140625" style="2"/>
  </cols>
  <sheetData>
    <row r="1" spans="1:45" ht="23.25" x14ac:dyDescent="0.35">
      <c r="A1" s="95" t="s">
        <v>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1"/>
    </row>
    <row r="2" spans="1:45" ht="23.25" x14ac:dyDescent="0.35">
      <c r="A2" s="95" t="s">
        <v>1</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3"/>
    </row>
    <row r="3" spans="1:45" ht="23.25" x14ac:dyDescent="0.35">
      <c r="A3" s="95" t="s">
        <v>54</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3"/>
    </row>
    <row r="4" spans="1:45" ht="23.25" x14ac:dyDescent="0.35">
      <c r="A4" s="96" t="s">
        <v>84</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1"/>
    </row>
    <row r="5" spans="1:45" ht="18" x14ac:dyDescent="0.2">
      <c r="A5" s="97" t="s">
        <v>2</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row>
    <row r="6" spans="1:45" ht="18" x14ac:dyDescent="0.25">
      <c r="A6" s="98" t="s">
        <v>54</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row>
    <row r="7" spans="1:45" ht="81" customHeight="1" x14ac:dyDescent="0.2">
      <c r="A7" s="99" t="s">
        <v>3</v>
      </c>
      <c r="B7" s="99" t="s">
        <v>4</v>
      </c>
      <c r="C7" s="100" t="s">
        <v>5</v>
      </c>
      <c r="D7" s="100" t="s">
        <v>6</v>
      </c>
      <c r="E7" s="86" t="s">
        <v>7</v>
      </c>
      <c r="F7" s="87"/>
      <c r="G7" s="90"/>
      <c r="H7" s="86" t="s">
        <v>8</v>
      </c>
      <c r="I7" s="87"/>
      <c r="J7" s="90"/>
      <c r="K7" s="86" t="s">
        <v>9</v>
      </c>
      <c r="L7" s="87"/>
      <c r="M7" s="87"/>
      <c r="N7" s="86" t="s">
        <v>10</v>
      </c>
      <c r="O7" s="87"/>
      <c r="P7" s="87"/>
      <c r="Q7" s="87"/>
      <c r="R7" s="87"/>
      <c r="S7" s="87"/>
      <c r="T7" s="87"/>
      <c r="U7" s="87"/>
      <c r="V7" s="87"/>
      <c r="W7" s="87"/>
      <c r="X7" s="87"/>
      <c r="Y7" s="90"/>
      <c r="Z7" s="86" t="s">
        <v>71</v>
      </c>
      <c r="AA7" s="87"/>
      <c r="AB7" s="87"/>
      <c r="AC7" s="87"/>
      <c r="AD7" s="87"/>
      <c r="AE7" s="87"/>
      <c r="AF7" s="90"/>
      <c r="AG7" s="86" t="s">
        <v>11</v>
      </c>
      <c r="AH7" s="87"/>
      <c r="AI7" s="90"/>
      <c r="AJ7" s="86" t="s">
        <v>12</v>
      </c>
      <c r="AK7" s="87"/>
      <c r="AL7" s="87"/>
      <c r="AM7" s="78" t="s">
        <v>13</v>
      </c>
      <c r="AO7" s="4"/>
      <c r="AP7" s="4"/>
      <c r="AQ7" s="4"/>
      <c r="AR7" s="4"/>
      <c r="AS7" s="4"/>
    </row>
    <row r="8" spans="1:45" ht="18" customHeight="1" x14ac:dyDescent="0.2">
      <c r="A8" s="99"/>
      <c r="B8" s="99"/>
      <c r="C8" s="100"/>
      <c r="D8" s="100"/>
      <c r="E8" s="92"/>
      <c r="F8" s="93"/>
      <c r="G8" s="94"/>
      <c r="H8" s="92"/>
      <c r="I8" s="93"/>
      <c r="J8" s="94"/>
      <c r="K8" s="88"/>
      <c r="L8" s="89"/>
      <c r="M8" s="89"/>
      <c r="N8" s="88"/>
      <c r="O8" s="89"/>
      <c r="P8" s="89"/>
      <c r="Q8" s="89"/>
      <c r="R8" s="89"/>
      <c r="S8" s="89"/>
      <c r="T8" s="89"/>
      <c r="U8" s="89"/>
      <c r="V8" s="89"/>
      <c r="W8" s="89"/>
      <c r="X8" s="89"/>
      <c r="Y8" s="91"/>
      <c r="Z8" s="88"/>
      <c r="AA8" s="89"/>
      <c r="AB8" s="89"/>
      <c r="AC8" s="89"/>
      <c r="AD8" s="89"/>
      <c r="AE8" s="89"/>
      <c r="AF8" s="91"/>
      <c r="AG8" s="88"/>
      <c r="AH8" s="89"/>
      <c r="AI8" s="91"/>
      <c r="AJ8" s="88"/>
      <c r="AK8" s="89"/>
      <c r="AL8" s="89"/>
      <c r="AM8" s="79"/>
    </row>
    <row r="9" spans="1:45" ht="15.75" customHeight="1" x14ac:dyDescent="0.2">
      <c r="A9" s="99"/>
      <c r="B9" s="99"/>
      <c r="C9" s="100"/>
      <c r="D9" s="100"/>
      <c r="E9" s="88"/>
      <c r="F9" s="89"/>
      <c r="G9" s="91"/>
      <c r="H9" s="88"/>
      <c r="I9" s="89"/>
      <c r="J9" s="91"/>
      <c r="K9" s="80">
        <v>2020</v>
      </c>
      <c r="L9" s="81"/>
      <c r="M9" s="82"/>
      <c r="N9" s="83" t="s">
        <v>14</v>
      </c>
      <c r="O9" s="84"/>
      <c r="P9" s="85"/>
      <c r="Q9" s="83" t="s">
        <v>15</v>
      </c>
      <c r="R9" s="84"/>
      <c r="S9" s="85"/>
      <c r="T9" s="83" t="s">
        <v>16</v>
      </c>
      <c r="U9" s="84"/>
      <c r="V9" s="85"/>
      <c r="W9" s="83" t="s">
        <v>17</v>
      </c>
      <c r="X9" s="84"/>
      <c r="Y9" s="85"/>
      <c r="Z9" s="83">
        <v>2020</v>
      </c>
      <c r="AA9" s="84"/>
      <c r="AB9" s="84"/>
      <c r="AC9" s="84"/>
      <c r="AD9" s="84"/>
      <c r="AE9" s="84"/>
      <c r="AF9" s="85"/>
      <c r="AG9" s="83">
        <v>2020</v>
      </c>
      <c r="AH9" s="84"/>
      <c r="AI9" s="85"/>
      <c r="AJ9" s="83">
        <v>2020</v>
      </c>
      <c r="AK9" s="84"/>
      <c r="AL9" s="85"/>
      <c r="AM9" s="5"/>
    </row>
    <row r="10" spans="1:45" s="7" customFormat="1" ht="15.75" x14ac:dyDescent="0.25">
      <c r="A10" s="61">
        <v>1</v>
      </c>
      <c r="B10" s="61">
        <v>2</v>
      </c>
      <c r="C10" s="61">
        <v>3</v>
      </c>
      <c r="D10" s="61">
        <v>4</v>
      </c>
      <c r="E10" s="68">
        <v>5</v>
      </c>
      <c r="F10" s="77"/>
      <c r="G10" s="69"/>
      <c r="H10" s="68">
        <v>6</v>
      </c>
      <c r="I10" s="77"/>
      <c r="J10" s="69"/>
      <c r="K10" s="73">
        <v>7</v>
      </c>
      <c r="L10" s="74"/>
      <c r="M10" s="75"/>
      <c r="N10" s="73">
        <v>8</v>
      </c>
      <c r="O10" s="74"/>
      <c r="P10" s="75"/>
      <c r="Q10" s="73">
        <v>9</v>
      </c>
      <c r="R10" s="74"/>
      <c r="S10" s="75"/>
      <c r="T10" s="73">
        <v>10</v>
      </c>
      <c r="U10" s="74"/>
      <c r="V10" s="75"/>
      <c r="W10" s="73">
        <v>11</v>
      </c>
      <c r="X10" s="74"/>
      <c r="Y10" s="75"/>
      <c r="Z10" s="70">
        <v>12</v>
      </c>
      <c r="AA10" s="71"/>
      <c r="AB10" s="71"/>
      <c r="AC10" s="71"/>
      <c r="AD10" s="71"/>
      <c r="AE10" s="71"/>
      <c r="AF10" s="72"/>
      <c r="AG10" s="70">
        <v>13</v>
      </c>
      <c r="AH10" s="71"/>
      <c r="AI10" s="72"/>
      <c r="AJ10" s="70">
        <v>14</v>
      </c>
      <c r="AK10" s="71"/>
      <c r="AL10" s="72"/>
      <c r="AM10" s="6">
        <v>15</v>
      </c>
    </row>
    <row r="11" spans="1:45" s="7" customFormat="1" ht="87" customHeight="1" x14ac:dyDescent="0.2">
      <c r="A11" s="62"/>
      <c r="B11" s="62"/>
      <c r="C11" s="62"/>
      <c r="D11" s="62"/>
      <c r="E11" s="64" t="s">
        <v>18</v>
      </c>
      <c r="F11" s="65"/>
      <c r="G11" s="63" t="s">
        <v>19</v>
      </c>
      <c r="H11" s="64" t="s">
        <v>18</v>
      </c>
      <c r="I11" s="65"/>
      <c r="J11" s="63" t="s">
        <v>19</v>
      </c>
      <c r="K11" s="64" t="s">
        <v>18</v>
      </c>
      <c r="L11" s="65"/>
      <c r="M11" s="61" t="s">
        <v>19</v>
      </c>
      <c r="N11" s="64" t="s">
        <v>18</v>
      </c>
      <c r="O11" s="65"/>
      <c r="P11" s="61" t="s">
        <v>19</v>
      </c>
      <c r="Q11" s="64" t="s">
        <v>18</v>
      </c>
      <c r="R11" s="65"/>
      <c r="S11" s="61" t="s">
        <v>19</v>
      </c>
      <c r="T11" s="64" t="s">
        <v>18</v>
      </c>
      <c r="U11" s="65"/>
      <c r="V11" s="61" t="s">
        <v>19</v>
      </c>
      <c r="W11" s="64" t="s">
        <v>18</v>
      </c>
      <c r="X11" s="65"/>
      <c r="Y11" s="61" t="s">
        <v>19</v>
      </c>
      <c r="Z11" s="68" t="s">
        <v>20</v>
      </c>
      <c r="AA11" s="69"/>
      <c r="AB11" s="68" t="s">
        <v>70</v>
      </c>
      <c r="AC11" s="69"/>
      <c r="AD11" s="8" t="s">
        <v>21</v>
      </c>
      <c r="AE11" s="68" t="s">
        <v>72</v>
      </c>
      <c r="AF11" s="69"/>
      <c r="AG11" s="68" t="s">
        <v>22</v>
      </c>
      <c r="AH11" s="69"/>
      <c r="AI11" s="8" t="s">
        <v>23</v>
      </c>
      <c r="AJ11" s="68" t="s">
        <v>24</v>
      </c>
      <c r="AK11" s="69"/>
      <c r="AL11" s="8" t="s">
        <v>25</v>
      </c>
      <c r="AM11" s="9"/>
    </row>
    <row r="12" spans="1:45" s="7" customFormat="1" ht="15.75" x14ac:dyDescent="0.2">
      <c r="A12" s="63"/>
      <c r="B12" s="63"/>
      <c r="C12" s="63"/>
      <c r="D12" s="63"/>
      <c r="E12" s="66"/>
      <c r="F12" s="67"/>
      <c r="G12" s="76"/>
      <c r="H12" s="66"/>
      <c r="I12" s="67"/>
      <c r="J12" s="76"/>
      <c r="K12" s="66"/>
      <c r="L12" s="67"/>
      <c r="M12" s="63"/>
      <c r="N12" s="66"/>
      <c r="O12" s="67"/>
      <c r="P12" s="63"/>
      <c r="Q12" s="66"/>
      <c r="R12" s="67"/>
      <c r="S12" s="63"/>
      <c r="T12" s="66"/>
      <c r="U12" s="67"/>
      <c r="V12" s="63"/>
      <c r="W12" s="66"/>
      <c r="X12" s="67"/>
      <c r="Y12" s="63"/>
      <c r="Z12" s="66" t="s">
        <v>18</v>
      </c>
      <c r="AA12" s="67"/>
      <c r="AB12" s="66" t="s">
        <v>18</v>
      </c>
      <c r="AC12" s="67"/>
      <c r="AD12" s="10" t="s">
        <v>19</v>
      </c>
      <c r="AE12" s="66" t="s">
        <v>19</v>
      </c>
      <c r="AF12" s="67"/>
      <c r="AG12" s="66" t="s">
        <v>18</v>
      </c>
      <c r="AH12" s="67"/>
      <c r="AI12" s="10" t="s">
        <v>19</v>
      </c>
      <c r="AJ12" s="66" t="s">
        <v>18</v>
      </c>
      <c r="AK12" s="67"/>
      <c r="AL12" s="10" t="s">
        <v>19</v>
      </c>
      <c r="AM12" s="40"/>
    </row>
    <row r="13" spans="1:45" ht="102" customHeight="1" x14ac:dyDescent="0.2">
      <c r="A13" s="36">
        <v>2</v>
      </c>
      <c r="B13" s="37" t="s">
        <v>26</v>
      </c>
      <c r="C13" s="14" t="s">
        <v>51</v>
      </c>
      <c r="D13" s="14" t="s">
        <v>52</v>
      </c>
      <c r="E13" s="34">
        <v>100</v>
      </c>
      <c r="F13" s="35" t="s">
        <v>49</v>
      </c>
      <c r="G13" s="33">
        <f>SUM(G14:G18)</f>
        <v>19970485000</v>
      </c>
      <c r="H13" s="34">
        <v>100</v>
      </c>
      <c r="I13" s="35" t="s">
        <v>49</v>
      </c>
      <c r="J13" s="33">
        <f>SUM(J14:J18)</f>
        <v>4712858749</v>
      </c>
      <c r="K13" s="34">
        <f>SUM(K14:K19)/SUM(K14:K19)*100</f>
        <v>100</v>
      </c>
      <c r="L13" s="35" t="s">
        <v>49</v>
      </c>
      <c r="M13" s="33">
        <f>SUM(M14:M18)</f>
        <v>4856672500</v>
      </c>
      <c r="N13" s="54">
        <f>SUM(N14:N19)/SUM(K14:K19)*100</f>
        <v>3.7671232876712328</v>
      </c>
      <c r="O13" s="35" t="s">
        <v>49</v>
      </c>
      <c r="P13" s="33">
        <f>SUM(P14:P19)</f>
        <v>476253500</v>
      </c>
      <c r="Q13" s="54">
        <f>SUM(Q14:Q19)/SUM(K14:K19)*100</f>
        <v>23.116438356164384</v>
      </c>
      <c r="R13" s="35" t="s">
        <v>49</v>
      </c>
      <c r="S13" s="33">
        <f>SUM(S14:S19)</f>
        <v>995275000</v>
      </c>
      <c r="T13" s="54">
        <f>SUM(T14:T19)/SUM(K14:K19)*100</f>
        <v>1.7123287671232876</v>
      </c>
      <c r="U13" s="35" t="s">
        <v>49</v>
      </c>
      <c r="V13" s="33">
        <f>SUM(V14:V19)</f>
        <v>249680000</v>
      </c>
      <c r="W13" s="54">
        <f>SUM(W14:W19)/SUM(K14:K19)*100</f>
        <v>36.301369863013697</v>
      </c>
      <c r="X13" s="35" t="s">
        <v>49</v>
      </c>
      <c r="Y13" s="33">
        <f>SUM(Y14:Y19)</f>
        <v>655131572</v>
      </c>
      <c r="Z13" s="50">
        <f t="shared" ref="Z13:Z14" si="0">N13+Q13+T13+W13</f>
        <v>64.897260273972606</v>
      </c>
      <c r="AA13" s="35" t="s">
        <v>49</v>
      </c>
      <c r="AB13" s="50">
        <f>Z13/K13*100</f>
        <v>64.897260273972606</v>
      </c>
      <c r="AC13" s="51" t="s">
        <v>49</v>
      </c>
      <c r="AD13" s="49">
        <f t="shared" ref="AD13:AD14" si="1">P13+S13+V13+Y13</f>
        <v>2376340072</v>
      </c>
      <c r="AE13" s="50">
        <f>AD13/M13*100</f>
        <v>48.929386776645941</v>
      </c>
      <c r="AF13" s="51" t="s">
        <v>49</v>
      </c>
      <c r="AG13" s="50">
        <f t="shared" ref="AG13:AG14" si="2">H13+Z13</f>
        <v>164.89726027397262</v>
      </c>
      <c r="AH13" s="35" t="s">
        <v>49</v>
      </c>
      <c r="AI13" s="49">
        <f t="shared" ref="AI13:AI14" si="3">J13+AD13</f>
        <v>7089198821</v>
      </c>
      <c r="AJ13" s="50">
        <f t="shared" ref="AJ13:AJ14" si="4">AG13/E13*100</f>
        <v>164.89726027397262</v>
      </c>
      <c r="AK13" s="51" t="s">
        <v>49</v>
      </c>
      <c r="AL13" s="50">
        <f t="shared" ref="AL13:AL14" si="5">AI13/G13*100</f>
        <v>35.498380840525407</v>
      </c>
      <c r="AM13" s="18" t="s">
        <v>55</v>
      </c>
      <c r="AP13" s="19"/>
    </row>
    <row r="14" spans="1:45" ht="84.75" customHeight="1" x14ac:dyDescent="0.2">
      <c r="A14" s="12"/>
      <c r="B14" s="13"/>
      <c r="C14" s="20" t="s">
        <v>57</v>
      </c>
      <c r="D14" s="21" t="s">
        <v>61</v>
      </c>
      <c r="E14" s="15">
        <v>10</v>
      </c>
      <c r="F14" s="16" t="s">
        <v>53</v>
      </c>
      <c r="G14" s="17">
        <v>1020350000</v>
      </c>
      <c r="H14" s="15">
        <v>2</v>
      </c>
      <c r="I14" s="16" t="s">
        <v>53</v>
      </c>
      <c r="J14" s="17">
        <v>199422008</v>
      </c>
      <c r="K14" s="15">
        <v>2</v>
      </c>
      <c r="L14" s="16" t="s">
        <v>53</v>
      </c>
      <c r="M14" s="17">
        <v>180000000</v>
      </c>
      <c r="N14" s="15">
        <v>0</v>
      </c>
      <c r="O14" s="16" t="s">
        <v>53</v>
      </c>
      <c r="P14" s="17">
        <v>0</v>
      </c>
      <c r="Q14" s="15">
        <v>1</v>
      </c>
      <c r="R14" s="16" t="s">
        <v>53</v>
      </c>
      <c r="S14" s="17">
        <v>0</v>
      </c>
      <c r="T14" s="15">
        <v>0</v>
      </c>
      <c r="U14" s="16" t="s">
        <v>53</v>
      </c>
      <c r="V14" s="17">
        <v>0</v>
      </c>
      <c r="W14" s="15">
        <v>0</v>
      </c>
      <c r="X14" s="16" t="s">
        <v>53</v>
      </c>
      <c r="Y14" s="17">
        <v>0</v>
      </c>
      <c r="Z14" s="39">
        <f t="shared" si="0"/>
        <v>1</v>
      </c>
      <c r="AA14" s="16" t="s">
        <v>53</v>
      </c>
      <c r="AB14" s="38">
        <f>Z14/K14*100</f>
        <v>50</v>
      </c>
      <c r="AC14" s="26" t="s">
        <v>49</v>
      </c>
      <c r="AD14" s="32">
        <f t="shared" si="1"/>
        <v>0</v>
      </c>
      <c r="AE14" s="38">
        <f>AD14/M14*100</f>
        <v>0</v>
      </c>
      <c r="AF14" s="26" t="s">
        <v>49</v>
      </c>
      <c r="AG14" s="39">
        <f t="shared" si="2"/>
        <v>3</v>
      </c>
      <c r="AH14" s="16" t="s">
        <v>53</v>
      </c>
      <c r="AI14" s="32">
        <f t="shared" si="3"/>
        <v>199422008</v>
      </c>
      <c r="AJ14" s="38">
        <f t="shared" si="4"/>
        <v>30</v>
      </c>
      <c r="AK14" s="26" t="s">
        <v>49</v>
      </c>
      <c r="AL14" s="38">
        <f t="shared" si="5"/>
        <v>19.544470818836672</v>
      </c>
      <c r="AM14" s="11"/>
      <c r="AP14" s="19"/>
    </row>
    <row r="15" spans="1:45" ht="84.75" customHeight="1" x14ac:dyDescent="0.2">
      <c r="A15" s="12"/>
      <c r="B15" s="13"/>
      <c r="C15" s="20" t="s">
        <v>59</v>
      </c>
      <c r="D15" s="21" t="s">
        <v>66</v>
      </c>
      <c r="E15" s="15">
        <f>40*5</f>
        <v>200</v>
      </c>
      <c r="F15" s="16" t="s">
        <v>62</v>
      </c>
      <c r="G15" s="17">
        <v>5724275000</v>
      </c>
      <c r="H15" s="15">
        <v>40</v>
      </c>
      <c r="I15" s="16" t="s">
        <v>62</v>
      </c>
      <c r="J15" s="17">
        <v>1039318100</v>
      </c>
      <c r="K15" s="15">
        <v>40</v>
      </c>
      <c r="L15" s="16" t="s">
        <v>62</v>
      </c>
      <c r="M15" s="17">
        <v>1141848750</v>
      </c>
      <c r="N15" s="15">
        <v>10</v>
      </c>
      <c r="O15" s="16" t="s">
        <v>62</v>
      </c>
      <c r="P15" s="17">
        <v>309616000</v>
      </c>
      <c r="Q15" s="15">
        <v>10</v>
      </c>
      <c r="R15" s="16" t="s">
        <v>62</v>
      </c>
      <c r="S15" s="17">
        <v>259680000</v>
      </c>
      <c r="T15" s="15">
        <v>10</v>
      </c>
      <c r="U15" s="16" t="s">
        <v>62</v>
      </c>
      <c r="V15" s="17">
        <v>249680000</v>
      </c>
      <c r="W15" s="15">
        <v>10</v>
      </c>
      <c r="X15" s="16" t="s">
        <v>62</v>
      </c>
      <c r="Y15" s="17">
        <v>245981100</v>
      </c>
      <c r="Z15" s="39">
        <f t="shared" ref="Z15" si="6">N15+Q15+T15+W15</f>
        <v>40</v>
      </c>
      <c r="AA15" s="16" t="s">
        <v>62</v>
      </c>
      <c r="AB15" s="38">
        <f>Z15/K15*100</f>
        <v>100</v>
      </c>
      <c r="AC15" s="26" t="s">
        <v>49</v>
      </c>
      <c r="AD15" s="32">
        <f t="shared" ref="AD15" si="7">P15+S15+V15+Y15</f>
        <v>1064957100</v>
      </c>
      <c r="AE15" s="38">
        <f>AD15/M15*100</f>
        <v>93.266038956560578</v>
      </c>
      <c r="AF15" s="26" t="s">
        <v>49</v>
      </c>
      <c r="AG15" s="39">
        <f t="shared" ref="AG15" si="8">H15+Z15</f>
        <v>80</v>
      </c>
      <c r="AH15" s="16" t="s">
        <v>62</v>
      </c>
      <c r="AI15" s="32">
        <f t="shared" ref="AI15" si="9">J15+AD15</f>
        <v>2104275200</v>
      </c>
      <c r="AJ15" s="38">
        <f t="shared" ref="AJ15" si="10">AG15/E15*100</f>
        <v>40</v>
      </c>
      <c r="AK15" s="26" t="s">
        <v>49</v>
      </c>
      <c r="AL15" s="38">
        <f t="shared" ref="AL15" si="11">AI15/G15*100</f>
        <v>36.760553956614594</v>
      </c>
      <c r="AM15" s="11"/>
      <c r="AP15" s="19"/>
    </row>
    <row r="16" spans="1:45" ht="120" x14ac:dyDescent="0.2">
      <c r="A16" s="12"/>
      <c r="B16" s="13"/>
      <c r="C16" s="20" t="s">
        <v>80</v>
      </c>
      <c r="D16" s="21" t="s">
        <v>65</v>
      </c>
      <c r="E16" s="15">
        <f>53*5</f>
        <v>265</v>
      </c>
      <c r="F16" s="16" t="s">
        <v>62</v>
      </c>
      <c r="G16" s="17">
        <v>4665025000</v>
      </c>
      <c r="H16" s="15">
        <v>53</v>
      </c>
      <c r="I16" s="16" t="s">
        <v>62</v>
      </c>
      <c r="J16" s="17">
        <v>685785241</v>
      </c>
      <c r="K16" s="15">
        <v>100</v>
      </c>
      <c r="L16" s="16" t="s">
        <v>62</v>
      </c>
      <c r="M16" s="17">
        <v>742393750</v>
      </c>
      <c r="N16" s="15">
        <v>0</v>
      </c>
      <c r="O16" s="16" t="s">
        <v>62</v>
      </c>
      <c r="P16" s="17">
        <v>0</v>
      </c>
      <c r="Q16" s="15">
        <v>0</v>
      </c>
      <c r="R16" s="16" t="s">
        <v>62</v>
      </c>
      <c r="S16" s="17">
        <v>0</v>
      </c>
      <c r="T16" s="15">
        <v>0</v>
      </c>
      <c r="U16" s="16" t="s">
        <v>62</v>
      </c>
      <c r="V16" s="17">
        <v>0</v>
      </c>
      <c r="W16" s="15">
        <v>8</v>
      </c>
      <c r="X16" s="16" t="s">
        <v>62</v>
      </c>
      <c r="Y16" s="17">
        <v>17177800</v>
      </c>
      <c r="Z16" s="39">
        <f>N16+Q16+T16+W16</f>
        <v>8</v>
      </c>
      <c r="AA16" s="16" t="s">
        <v>62</v>
      </c>
      <c r="AB16" s="38">
        <f>Z16/K16*100</f>
        <v>8</v>
      </c>
      <c r="AC16" s="26" t="s">
        <v>49</v>
      </c>
      <c r="AD16" s="32">
        <f>P16+S16+V16+Y16</f>
        <v>17177800</v>
      </c>
      <c r="AE16" s="38">
        <f>AD16/M16*100</f>
        <v>2.3138395224905919</v>
      </c>
      <c r="AF16" s="26" t="s">
        <v>49</v>
      </c>
      <c r="AG16" s="39">
        <f>H16+Z16</f>
        <v>61</v>
      </c>
      <c r="AH16" s="16" t="s">
        <v>62</v>
      </c>
      <c r="AI16" s="32">
        <f>J16+AD16</f>
        <v>702963041</v>
      </c>
      <c r="AJ16" s="38">
        <f>AG16/E16*100</f>
        <v>23.018867924528301</v>
      </c>
      <c r="AK16" s="26" t="s">
        <v>49</v>
      </c>
      <c r="AL16" s="38">
        <f>AI16/G16*100</f>
        <v>15.068794722429141</v>
      </c>
      <c r="AM16" s="11"/>
      <c r="AP16" s="19"/>
    </row>
    <row r="17" spans="1:42" ht="84.75" customHeight="1" x14ac:dyDescent="0.2">
      <c r="A17" s="12"/>
      <c r="B17" s="13"/>
      <c r="C17" s="20" t="s">
        <v>58</v>
      </c>
      <c r="D17" s="21" t="s">
        <v>63</v>
      </c>
      <c r="E17" s="15">
        <f>20*5</f>
        <v>100</v>
      </c>
      <c r="F17" s="16" t="s">
        <v>53</v>
      </c>
      <c r="G17" s="17">
        <v>7324172500</v>
      </c>
      <c r="H17" s="15">
        <v>20</v>
      </c>
      <c r="I17" s="16" t="s">
        <v>53</v>
      </c>
      <c r="J17" s="17">
        <v>2388158800</v>
      </c>
      <c r="K17" s="15">
        <v>20</v>
      </c>
      <c r="L17" s="16" t="s">
        <v>53</v>
      </c>
      <c r="M17" s="17">
        <v>2445850000</v>
      </c>
      <c r="N17" s="15">
        <v>8</v>
      </c>
      <c r="O17" s="16" t="s">
        <v>53</v>
      </c>
      <c r="P17" s="17">
        <v>165762500</v>
      </c>
      <c r="Q17" s="15">
        <v>9</v>
      </c>
      <c r="R17" s="16" t="s">
        <v>53</v>
      </c>
      <c r="S17" s="17">
        <v>611220000</v>
      </c>
      <c r="T17" s="15">
        <v>0</v>
      </c>
      <c r="U17" s="16" t="s">
        <v>53</v>
      </c>
      <c r="V17" s="17">
        <v>0</v>
      </c>
      <c r="W17" s="15">
        <v>1</v>
      </c>
      <c r="X17" s="16" t="s">
        <v>53</v>
      </c>
      <c r="Y17" s="17">
        <v>187998172</v>
      </c>
      <c r="Z17" s="39">
        <f t="shared" ref="Z17:Z18" si="12">N17+Q17+T17+W17</f>
        <v>18</v>
      </c>
      <c r="AA17" s="16" t="s">
        <v>53</v>
      </c>
      <c r="AB17" s="38">
        <f t="shared" ref="AB17:AB19" si="13">Z17/K17*100</f>
        <v>90</v>
      </c>
      <c r="AC17" s="26" t="s">
        <v>49</v>
      </c>
      <c r="AD17" s="32">
        <f t="shared" ref="AD17:AD18" si="14">P17+S17+V17+Y17</f>
        <v>964980672</v>
      </c>
      <c r="AE17" s="38">
        <f t="shared" ref="AE17:AE19" si="15">AD17/M17*100</f>
        <v>39.453796103604063</v>
      </c>
      <c r="AF17" s="26" t="s">
        <v>49</v>
      </c>
      <c r="AG17" s="39">
        <f t="shared" ref="AG17:AG18" si="16">H17+Z17</f>
        <v>38</v>
      </c>
      <c r="AH17" s="16" t="s">
        <v>53</v>
      </c>
      <c r="AI17" s="32">
        <f t="shared" ref="AI17:AI18" si="17">J17+AD17</f>
        <v>3353139472</v>
      </c>
      <c r="AJ17" s="38">
        <f t="shared" ref="AJ17:AJ18" si="18">AG17/E17*100</f>
        <v>38</v>
      </c>
      <c r="AK17" s="26" t="s">
        <v>49</v>
      </c>
      <c r="AL17" s="38">
        <f t="shared" ref="AL17:AL18" si="19">AI17/G17*100</f>
        <v>45.78182002130616</v>
      </c>
      <c r="AM17" s="11"/>
      <c r="AP17" s="19"/>
    </row>
    <row r="18" spans="1:42" ht="95.25" customHeight="1" x14ac:dyDescent="0.2">
      <c r="A18" s="12"/>
      <c r="B18" s="13"/>
      <c r="C18" s="20" t="s">
        <v>81</v>
      </c>
      <c r="D18" s="21" t="s">
        <v>64</v>
      </c>
      <c r="E18" s="15">
        <f>400*5</f>
        <v>2000</v>
      </c>
      <c r="F18" s="16" t="s">
        <v>62</v>
      </c>
      <c r="G18" s="17">
        <v>1236662500</v>
      </c>
      <c r="H18" s="15">
        <v>400</v>
      </c>
      <c r="I18" s="16" t="s">
        <v>62</v>
      </c>
      <c r="J18" s="17">
        <v>400174600</v>
      </c>
      <c r="K18" s="15">
        <v>400</v>
      </c>
      <c r="L18" s="16" t="s">
        <v>62</v>
      </c>
      <c r="M18" s="17">
        <v>346580000</v>
      </c>
      <c r="N18" s="15">
        <v>0</v>
      </c>
      <c r="O18" s="16" t="s">
        <v>62</v>
      </c>
      <c r="P18" s="17">
        <v>0</v>
      </c>
      <c r="Q18" s="15">
        <v>111</v>
      </c>
      <c r="R18" s="16" t="s">
        <v>62</v>
      </c>
      <c r="S18" s="17">
        <v>114500000</v>
      </c>
      <c r="T18" s="15">
        <v>0</v>
      </c>
      <c r="U18" s="16" t="s">
        <v>62</v>
      </c>
      <c r="V18" s="17">
        <v>0</v>
      </c>
      <c r="W18" s="15">
        <v>193</v>
      </c>
      <c r="X18" s="16" t="s">
        <v>62</v>
      </c>
      <c r="Y18" s="17">
        <v>193227500</v>
      </c>
      <c r="Z18" s="39">
        <f t="shared" si="12"/>
        <v>304</v>
      </c>
      <c r="AA18" s="16" t="s">
        <v>62</v>
      </c>
      <c r="AB18" s="38">
        <f t="shared" si="13"/>
        <v>76</v>
      </c>
      <c r="AC18" s="26" t="s">
        <v>49</v>
      </c>
      <c r="AD18" s="32">
        <f t="shared" si="14"/>
        <v>307727500</v>
      </c>
      <c r="AE18" s="38">
        <f t="shared" si="15"/>
        <v>88.789745513301398</v>
      </c>
      <c r="AF18" s="26" t="s">
        <v>49</v>
      </c>
      <c r="AG18" s="39">
        <f t="shared" si="16"/>
        <v>704</v>
      </c>
      <c r="AH18" s="16" t="s">
        <v>62</v>
      </c>
      <c r="AI18" s="32">
        <f t="shared" si="17"/>
        <v>707902100</v>
      </c>
      <c r="AJ18" s="38">
        <f t="shared" si="18"/>
        <v>35.199999999999996</v>
      </c>
      <c r="AK18" s="26" t="s">
        <v>49</v>
      </c>
      <c r="AL18" s="38">
        <f t="shared" si="19"/>
        <v>57.242950279482073</v>
      </c>
      <c r="AM18" s="11"/>
      <c r="AP18" s="19"/>
    </row>
    <row r="19" spans="1:42" ht="95.25" customHeight="1" x14ac:dyDescent="0.2">
      <c r="A19" s="12"/>
      <c r="B19" s="13"/>
      <c r="C19" s="20" t="s">
        <v>67</v>
      </c>
      <c r="D19" s="21" t="s">
        <v>68</v>
      </c>
      <c r="E19" s="15">
        <f>22*4</f>
        <v>88</v>
      </c>
      <c r="F19" s="55" t="s">
        <v>69</v>
      </c>
      <c r="G19" s="17">
        <v>91125000</v>
      </c>
      <c r="H19" s="15"/>
      <c r="I19" s="16"/>
      <c r="J19" s="17"/>
      <c r="K19" s="15">
        <v>22</v>
      </c>
      <c r="L19" s="55" t="s">
        <v>69</v>
      </c>
      <c r="M19" s="17">
        <v>36687500</v>
      </c>
      <c r="N19" s="15">
        <v>4</v>
      </c>
      <c r="O19" s="55" t="s">
        <v>69</v>
      </c>
      <c r="P19" s="17">
        <v>875000</v>
      </c>
      <c r="Q19" s="15">
        <v>4</v>
      </c>
      <c r="R19" s="55" t="s">
        <v>69</v>
      </c>
      <c r="S19" s="17">
        <v>9875000</v>
      </c>
      <c r="T19" s="15">
        <v>0</v>
      </c>
      <c r="U19" s="55" t="s">
        <v>69</v>
      </c>
      <c r="V19" s="17">
        <v>0</v>
      </c>
      <c r="W19" s="15">
        <v>0</v>
      </c>
      <c r="X19" s="55" t="s">
        <v>69</v>
      </c>
      <c r="Y19" s="17">
        <v>10747000</v>
      </c>
      <c r="Z19" s="39">
        <f>N19+Q19+T19+W19</f>
        <v>8</v>
      </c>
      <c r="AA19" s="55" t="s">
        <v>69</v>
      </c>
      <c r="AB19" s="38">
        <f t="shared" si="13"/>
        <v>36.363636363636367</v>
      </c>
      <c r="AC19" s="26" t="s">
        <v>49</v>
      </c>
      <c r="AD19" s="32">
        <f>P19+S19+V19+Y19</f>
        <v>21497000</v>
      </c>
      <c r="AE19" s="38">
        <f t="shared" si="15"/>
        <v>58.594889267461667</v>
      </c>
      <c r="AF19" s="26" t="s">
        <v>49</v>
      </c>
      <c r="AG19" s="39">
        <f>H19+Z19</f>
        <v>8</v>
      </c>
      <c r="AH19" s="55" t="s">
        <v>69</v>
      </c>
      <c r="AI19" s="32">
        <f>J19+AD19</f>
        <v>21497000</v>
      </c>
      <c r="AJ19" s="38">
        <f>AG19/E19*100</f>
        <v>9.0909090909090917</v>
      </c>
      <c r="AK19" s="26" t="s">
        <v>49</v>
      </c>
      <c r="AL19" s="38">
        <f>AI19/G19*100</f>
        <v>23.590672153635118</v>
      </c>
      <c r="AM19" s="11"/>
      <c r="AP19" s="19"/>
    </row>
    <row r="20" spans="1:42" ht="95.25" customHeight="1" x14ac:dyDescent="0.2">
      <c r="A20" s="12"/>
      <c r="B20" s="13"/>
      <c r="C20" s="52" t="s">
        <v>56</v>
      </c>
      <c r="D20" s="53" t="s">
        <v>60</v>
      </c>
      <c r="E20" s="15">
        <v>1</v>
      </c>
      <c r="F20" s="16" t="s">
        <v>50</v>
      </c>
      <c r="G20" s="17">
        <v>18225000</v>
      </c>
      <c r="H20" s="15">
        <v>1</v>
      </c>
      <c r="I20" s="16" t="s">
        <v>50</v>
      </c>
      <c r="J20" s="17">
        <v>7613100</v>
      </c>
      <c r="K20" s="15"/>
      <c r="L20" s="16"/>
      <c r="M20" s="17"/>
      <c r="N20" s="15"/>
      <c r="O20" s="16"/>
      <c r="P20" s="17"/>
      <c r="Q20" s="15"/>
      <c r="R20" s="16"/>
      <c r="S20" s="17"/>
      <c r="T20" s="15"/>
      <c r="U20" s="16"/>
      <c r="V20" s="17"/>
      <c r="W20" s="15"/>
      <c r="X20" s="16"/>
      <c r="Y20" s="17"/>
      <c r="Z20" s="39"/>
      <c r="AA20" s="16"/>
      <c r="AB20" s="38"/>
      <c r="AC20" s="26"/>
      <c r="AD20" s="32"/>
      <c r="AE20" s="38"/>
      <c r="AF20" s="26"/>
      <c r="AG20" s="39">
        <f>H20+Z20</f>
        <v>1</v>
      </c>
      <c r="AH20" s="16" t="s">
        <v>50</v>
      </c>
      <c r="AI20" s="32">
        <f>J20+AD20</f>
        <v>7613100</v>
      </c>
      <c r="AJ20" s="38">
        <f>AG20/E20*100</f>
        <v>100</v>
      </c>
      <c r="AK20" s="26" t="s">
        <v>49</v>
      </c>
      <c r="AL20" s="38">
        <f>AI20/G20*100</f>
        <v>41.772839506172836</v>
      </c>
      <c r="AM20" s="11"/>
      <c r="AP20" s="19"/>
    </row>
    <row r="21" spans="1:42" ht="15" x14ac:dyDescent="0.2">
      <c r="A21" s="58" t="s">
        <v>27</v>
      </c>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60"/>
      <c r="AB21" s="56">
        <f>AVERAGE(AB13:AB20)</f>
        <v>60.751556662515569</v>
      </c>
      <c r="AC21" s="43"/>
      <c r="AD21" s="41"/>
      <c r="AE21" s="56">
        <f>AVERAGE(AE14:AE20)</f>
        <v>47.069718227236386</v>
      </c>
      <c r="AF21" s="43"/>
      <c r="AG21" s="42"/>
      <c r="AH21" s="43"/>
      <c r="AI21" s="42"/>
      <c r="AJ21" s="42"/>
      <c r="AK21" s="43"/>
      <c r="AL21" s="44"/>
      <c r="AM21" s="11"/>
    </row>
    <row r="22" spans="1:42" ht="15" x14ac:dyDescent="0.2">
      <c r="A22" s="58" t="s">
        <v>28</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60"/>
      <c r="AB22" s="22" t="str">
        <f>IF(AB21&gt;=91,"Sangat Tinggi",IF(AB21&gt;=76,"Tinggi",IF(AB21&gt;=66,"Sedang",IF(AB21&gt;=51,"Rendah",IF(AB21&lt;=50,"Sangat Rendah")))))</f>
        <v>Rendah</v>
      </c>
      <c r="AC22" s="43"/>
      <c r="AD22" s="45"/>
      <c r="AE22" s="22" t="str">
        <f>IF(AE21&gt;=91,"Sangat Tinggi",IF(AE21&gt;=76,"Tinggi",IF(AE21&gt;=66,"Sedang",IF(AE21&gt;=51,"Rendah",IF(AE21&lt;=50,"Sangat Rendah")))))</f>
        <v>Sangat Rendah</v>
      </c>
      <c r="AF22" s="43"/>
      <c r="AG22" s="46"/>
      <c r="AH22" s="43"/>
      <c r="AI22" s="47"/>
      <c r="AJ22" s="46"/>
      <c r="AK22" s="43"/>
      <c r="AL22" s="48"/>
      <c r="AM22" s="11"/>
    </row>
    <row r="23" spans="1:42" ht="15" x14ac:dyDescent="0.2">
      <c r="A23" s="57" t="s">
        <v>29</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11"/>
    </row>
    <row r="24" spans="1:42" ht="63" customHeight="1" x14ac:dyDescent="0.2">
      <c r="A24" s="104" t="s">
        <v>86</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1"/>
    </row>
    <row r="25" spans="1:42" ht="15" x14ac:dyDescent="0.2">
      <c r="A25" s="57" t="s">
        <v>30</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11"/>
    </row>
    <row r="26" spans="1:42" ht="15" x14ac:dyDescent="0.2">
      <c r="A26" s="57" t="s">
        <v>87</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23"/>
    </row>
    <row r="27" spans="1:42" ht="15" x14ac:dyDescent="0.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5"/>
      <c r="AB27" s="24"/>
      <c r="AC27" s="25"/>
      <c r="AD27" s="24"/>
      <c r="AE27" s="24"/>
      <c r="AF27" s="25"/>
      <c r="AG27" s="24"/>
      <c r="AH27" s="25"/>
      <c r="AI27" s="24"/>
      <c r="AJ27" s="24"/>
      <c r="AK27" s="25"/>
      <c r="AL27" s="24"/>
    </row>
    <row r="28" spans="1:42" ht="15" x14ac:dyDescent="0.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101" t="s">
        <v>73</v>
      </c>
      <c r="AA28" s="101"/>
      <c r="AB28" s="101"/>
      <c r="AC28" s="101"/>
      <c r="AD28" s="101"/>
      <c r="AE28" s="101"/>
      <c r="AF28" s="25"/>
      <c r="AG28" s="24"/>
      <c r="AH28" s="101" t="s">
        <v>74</v>
      </c>
      <c r="AI28" s="101"/>
      <c r="AJ28" s="101"/>
      <c r="AK28" s="101"/>
      <c r="AL28" s="101"/>
      <c r="AM28" s="101"/>
    </row>
    <row r="29" spans="1:42" ht="15.75" x14ac:dyDescent="0.25">
      <c r="A29" s="30"/>
      <c r="B29" s="31"/>
      <c r="C29" s="24"/>
      <c r="D29" s="24"/>
      <c r="E29" s="24"/>
      <c r="F29" s="24"/>
      <c r="G29" s="24"/>
      <c r="H29" s="24"/>
      <c r="I29" s="24"/>
      <c r="J29" s="24"/>
      <c r="K29" s="24"/>
      <c r="L29" s="24"/>
      <c r="M29" s="24"/>
      <c r="N29" s="24"/>
      <c r="O29" s="24"/>
      <c r="P29" s="24"/>
      <c r="Q29" s="24"/>
      <c r="R29" s="24"/>
      <c r="S29" s="24"/>
      <c r="T29" s="24"/>
      <c r="U29" s="24"/>
      <c r="V29" s="24"/>
      <c r="W29" s="24"/>
      <c r="X29" s="24"/>
      <c r="Y29" s="24"/>
      <c r="Z29" s="101" t="s">
        <v>85</v>
      </c>
      <c r="AA29" s="101"/>
      <c r="AB29" s="101"/>
      <c r="AC29" s="101"/>
      <c r="AD29" s="101"/>
      <c r="AE29" s="101"/>
      <c r="AF29" s="25"/>
      <c r="AG29" s="24"/>
      <c r="AH29" s="101" t="s">
        <v>85</v>
      </c>
      <c r="AI29" s="101"/>
      <c r="AJ29" s="101"/>
      <c r="AK29" s="101"/>
      <c r="AL29" s="101"/>
      <c r="AM29" s="101"/>
    </row>
    <row r="30" spans="1:42" ht="15" x14ac:dyDescent="0.2">
      <c r="Z30" s="101" t="s">
        <v>79</v>
      </c>
      <c r="AA30" s="101"/>
      <c r="AB30" s="101"/>
      <c r="AC30" s="101"/>
      <c r="AD30" s="101"/>
      <c r="AE30" s="101"/>
      <c r="AH30" s="101" t="s">
        <v>75</v>
      </c>
      <c r="AI30" s="101"/>
      <c r="AJ30" s="101"/>
      <c r="AK30" s="101"/>
      <c r="AL30" s="101"/>
      <c r="AM30" s="101"/>
    </row>
    <row r="31" spans="1:42" ht="15" x14ac:dyDescent="0.2">
      <c r="Z31" s="101" t="s">
        <v>76</v>
      </c>
      <c r="AA31" s="101"/>
      <c r="AB31" s="101"/>
      <c r="AC31" s="101"/>
      <c r="AD31" s="101"/>
      <c r="AE31" s="101"/>
      <c r="AH31" s="101" t="s">
        <v>76</v>
      </c>
      <c r="AI31" s="101"/>
      <c r="AJ31" s="101"/>
      <c r="AK31" s="101"/>
      <c r="AL31" s="101"/>
      <c r="AM31" s="101"/>
    </row>
    <row r="32" spans="1:42" ht="51" x14ac:dyDescent="0.2">
      <c r="A32" s="27" t="s">
        <v>31</v>
      </c>
      <c r="B32" s="27" t="s">
        <v>32</v>
      </c>
      <c r="C32" s="27" t="s">
        <v>33</v>
      </c>
      <c r="Z32" s="24"/>
      <c r="AA32" s="25"/>
      <c r="AB32" s="24"/>
      <c r="AC32" s="25"/>
      <c r="AD32" s="24"/>
      <c r="AH32" s="24"/>
      <c r="AI32" s="25"/>
      <c r="AJ32" s="24"/>
      <c r="AK32" s="25"/>
      <c r="AL32" s="24"/>
    </row>
    <row r="33" spans="1:39" ht="25.5" x14ac:dyDescent="0.25">
      <c r="A33" s="28" t="s">
        <v>34</v>
      </c>
      <c r="B33" s="28" t="s">
        <v>35</v>
      </c>
      <c r="C33" s="28" t="s">
        <v>36</v>
      </c>
      <c r="Z33" s="102" t="s">
        <v>82</v>
      </c>
      <c r="AA33" s="102"/>
      <c r="AB33" s="102"/>
      <c r="AC33" s="102"/>
      <c r="AD33" s="102"/>
      <c r="AE33" s="102"/>
      <c r="AH33" s="102" t="s">
        <v>77</v>
      </c>
      <c r="AI33" s="102"/>
      <c r="AJ33" s="102"/>
      <c r="AK33" s="102"/>
      <c r="AL33" s="102"/>
      <c r="AM33" s="102"/>
    </row>
    <row r="34" spans="1:39" ht="25.5" x14ac:dyDescent="0.2">
      <c r="A34" s="28" t="s">
        <v>37</v>
      </c>
      <c r="B34" s="28" t="s">
        <v>38</v>
      </c>
      <c r="C34" s="28" t="s">
        <v>39</v>
      </c>
      <c r="Z34" s="103" t="s">
        <v>83</v>
      </c>
      <c r="AA34" s="103"/>
      <c r="AB34" s="103"/>
      <c r="AC34" s="103"/>
      <c r="AD34" s="103"/>
      <c r="AE34" s="103"/>
      <c r="AH34" s="103" t="s">
        <v>78</v>
      </c>
      <c r="AI34" s="103"/>
      <c r="AJ34" s="103"/>
      <c r="AK34" s="103"/>
      <c r="AL34" s="103"/>
      <c r="AM34" s="103"/>
    </row>
    <row r="35" spans="1:39" ht="25.5" x14ac:dyDescent="0.2">
      <c r="A35" s="28" t="s">
        <v>40</v>
      </c>
      <c r="B35" s="28" t="s">
        <v>41</v>
      </c>
      <c r="C35" s="28" t="s">
        <v>42</v>
      </c>
    </row>
    <row r="36" spans="1:39" ht="25.5" x14ac:dyDescent="0.2">
      <c r="A36" s="28" t="s">
        <v>43</v>
      </c>
      <c r="B36" s="28" t="s">
        <v>44</v>
      </c>
      <c r="C36" s="28" t="s">
        <v>45</v>
      </c>
    </row>
    <row r="37" spans="1:39" ht="25.5" x14ac:dyDescent="0.2">
      <c r="A37" s="28" t="s">
        <v>46</v>
      </c>
      <c r="B37" s="29" t="s">
        <v>47</v>
      </c>
      <c r="C37" s="28" t="s">
        <v>48</v>
      </c>
    </row>
  </sheetData>
  <mergeCells count="82">
    <mergeCell ref="Z31:AE31"/>
    <mergeCell ref="AH31:AM31"/>
    <mergeCell ref="Z33:AE33"/>
    <mergeCell ref="AH33:AM33"/>
    <mergeCell ref="Z34:AE34"/>
    <mergeCell ref="AH34:AM34"/>
    <mergeCell ref="Z28:AE28"/>
    <mergeCell ref="AH28:AM28"/>
    <mergeCell ref="Z29:AE29"/>
    <mergeCell ref="AH29:AM29"/>
    <mergeCell ref="Z30:AE30"/>
    <mergeCell ref="AH30:AM30"/>
    <mergeCell ref="A6:AL6"/>
    <mergeCell ref="Z7:AF8"/>
    <mergeCell ref="Z9:AF9"/>
    <mergeCell ref="A7:A9"/>
    <mergeCell ref="B7:B9"/>
    <mergeCell ref="C7:C9"/>
    <mergeCell ref="D7:D9"/>
    <mergeCell ref="E7:G9"/>
    <mergeCell ref="A1:AL1"/>
    <mergeCell ref="A2:AL2"/>
    <mergeCell ref="A3:AL3"/>
    <mergeCell ref="A4:AL4"/>
    <mergeCell ref="A5:AL5"/>
    <mergeCell ref="E10:G10"/>
    <mergeCell ref="H10:J10"/>
    <mergeCell ref="AM7:AM8"/>
    <mergeCell ref="K9:M9"/>
    <mergeCell ref="N9:P9"/>
    <mergeCell ref="Q9:S9"/>
    <mergeCell ref="T9:V9"/>
    <mergeCell ref="W9:Y9"/>
    <mergeCell ref="AG9:AI9"/>
    <mergeCell ref="AJ9:AL9"/>
    <mergeCell ref="K7:M8"/>
    <mergeCell ref="N7:Y8"/>
    <mergeCell ref="AG7:AI8"/>
    <mergeCell ref="AJ7:AL8"/>
    <mergeCell ref="Z10:AF10"/>
    <mergeCell ref="H7:J9"/>
    <mergeCell ref="E11:F12"/>
    <mergeCell ref="G11:G12"/>
    <mergeCell ref="H11:I12"/>
    <mergeCell ref="J11:J12"/>
    <mergeCell ref="K11:L12"/>
    <mergeCell ref="P11:P12"/>
    <mergeCell ref="AG10:AI10"/>
    <mergeCell ref="AJ10:AL10"/>
    <mergeCell ref="K10:M10"/>
    <mergeCell ref="N10:P10"/>
    <mergeCell ref="Q10:S10"/>
    <mergeCell ref="T10:V10"/>
    <mergeCell ref="AG12:AH12"/>
    <mergeCell ref="AJ12:AK12"/>
    <mergeCell ref="Z11:AA11"/>
    <mergeCell ref="AG11:AH11"/>
    <mergeCell ref="AJ11:AK11"/>
    <mergeCell ref="AB11:AC11"/>
    <mergeCell ref="AB12:AC12"/>
    <mergeCell ref="W10:Y10"/>
    <mergeCell ref="A10:A12"/>
    <mergeCell ref="B10:B12"/>
    <mergeCell ref="C10:C12"/>
    <mergeCell ref="D10:D12"/>
    <mergeCell ref="A23:AL23"/>
    <mergeCell ref="Q11:R12"/>
    <mergeCell ref="S11:S12"/>
    <mergeCell ref="Z12:AA12"/>
    <mergeCell ref="AE11:AF11"/>
    <mergeCell ref="AE12:AF12"/>
    <mergeCell ref="T11:U12"/>
    <mergeCell ref="V11:V12"/>
    <mergeCell ref="W11:X12"/>
    <mergeCell ref="Y11:Y12"/>
    <mergeCell ref="M11:M12"/>
    <mergeCell ref="N11:O12"/>
    <mergeCell ref="A24:AL24"/>
    <mergeCell ref="A25:AL25"/>
    <mergeCell ref="A26:AL26"/>
    <mergeCell ref="A21:AA21"/>
    <mergeCell ref="A22:AA22"/>
  </mergeCells>
  <printOptions horizontalCentered="1"/>
  <pageMargins left="0.23622047244094491" right="0.23622047244094491" top="3.937007874015748E-2" bottom="3.937007874015748E-2" header="0" footer="0"/>
  <pageSetup paperSize="14" scale="33" orientation="landscape"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Bag Kesra</vt:lpstr>
      <vt:lpstr>'Bag Kesra'!Print_Area</vt:lpstr>
      <vt:lpstr>'Bag Kesra'!Print_Titles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W10 PRO</cp:lastModifiedBy>
  <dcterms:created xsi:type="dcterms:W3CDTF">2020-03-18T05:59:44Z</dcterms:created>
  <dcterms:modified xsi:type="dcterms:W3CDTF">2021-01-09T08:55:28Z</dcterms:modified>
</cp:coreProperties>
</file>