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PE\Downloads\Evalusi Renja TW IV 2022 Ori\"/>
    </mc:Choice>
  </mc:AlternateContent>
  <xr:revisionPtr revIDLastSave="0" documentId="13_ncr:1_{4D4B3DFF-C0E7-418C-A74E-90F09663FDBE}" xr6:coauthVersionLast="47" xr6:coauthVersionMax="47" xr10:uidLastSave="{00000000-0000-0000-0000-000000000000}"/>
  <bookViews>
    <workbookView xWindow="-120" yWindow="-120" windowWidth="29040" windowHeight="15840" xr2:uid="{00000000-000D-0000-FFFF-FFFF00000000}"/>
  </bookViews>
  <sheets>
    <sheet name="Kesbangpol" sheetId="1" r:id="rId1"/>
  </sheets>
  <definedNames>
    <definedName name="_xlnm.Print_Area" localSheetId="0">Kesbangpol!$A$1:$AE$76</definedName>
    <definedName name="_xlnm.Print_Titles" localSheetId="0">Kesbangpol!$7:$12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3" i="1" l="1"/>
  <c r="R52" i="1" s="1"/>
  <c r="R49" i="1"/>
  <c r="R17" i="1"/>
  <c r="R14" i="1"/>
  <c r="X56" i="1"/>
  <c r="S53" i="1"/>
  <c r="S52" i="1" s="1"/>
  <c r="S49" i="1"/>
  <c r="S48" i="1" s="1"/>
  <c r="S46" i="1"/>
  <c r="S45" i="1" s="1"/>
  <c r="S42" i="1"/>
  <c r="S41" i="1" s="1"/>
  <c r="S34" i="1"/>
  <c r="S30" i="1"/>
  <c r="S22" i="1"/>
  <c r="S17" i="1"/>
  <c r="S14" i="1"/>
  <c r="S13" i="1" l="1"/>
  <c r="T15" i="1"/>
  <c r="U15" i="1" s="1"/>
  <c r="T16" i="1"/>
  <c r="U16" i="1" s="1"/>
  <c r="AA51" i="1" l="1"/>
  <c r="Z40" i="1"/>
  <c r="Z39" i="1"/>
  <c r="Z38" i="1"/>
  <c r="Z37" i="1"/>
  <c r="I38" i="1"/>
  <c r="I37" i="1" s="1"/>
  <c r="AA40" i="1"/>
  <c r="AA39" i="1"/>
  <c r="AA36" i="1"/>
  <c r="Z36" i="1"/>
  <c r="I28" i="1"/>
  <c r="AA29" i="1"/>
  <c r="E29" i="1"/>
  <c r="Z28" i="1"/>
  <c r="Z51" i="1" l="1"/>
  <c r="AA37" i="1"/>
  <c r="AA38" i="1"/>
  <c r="AA28" i="1"/>
  <c r="Z29" i="1"/>
  <c r="L49" i="1" l="1"/>
  <c r="J49" i="1"/>
  <c r="H49" i="1"/>
  <c r="E49" i="1" l="1"/>
  <c r="I53" i="1"/>
  <c r="I52" i="1" s="1"/>
  <c r="I49" i="1"/>
  <c r="I48" i="1" s="1"/>
  <c r="I46" i="1"/>
  <c r="I45" i="1" s="1"/>
  <c r="I42" i="1"/>
  <c r="I41" i="1" s="1"/>
  <c r="I30" i="1"/>
  <c r="I22" i="1"/>
  <c r="I17" i="1"/>
  <c r="I14" i="1"/>
  <c r="I34" i="1" l="1"/>
  <c r="I13" i="1" s="1"/>
  <c r="W31" i="1" l="1"/>
  <c r="E35" i="1" l="1"/>
  <c r="E33" i="1"/>
  <c r="E32" i="1"/>
  <c r="E31" i="1"/>
  <c r="E27" i="1"/>
  <c r="E26" i="1"/>
  <c r="E25" i="1"/>
  <c r="E24" i="1"/>
  <c r="E23" i="1"/>
  <c r="E22" i="1"/>
  <c r="E21" i="1"/>
  <c r="E20" i="1"/>
  <c r="E19" i="1"/>
  <c r="E16" i="1"/>
  <c r="E15" i="1"/>
  <c r="H17" i="1"/>
  <c r="H14" i="1"/>
  <c r="E14" i="1" l="1"/>
  <c r="E17" i="1"/>
  <c r="AH21" i="1"/>
  <c r="G49" i="1" l="1"/>
  <c r="G48" i="1" s="1"/>
  <c r="E53" i="1"/>
  <c r="E52" i="1" s="1"/>
  <c r="H53" i="1"/>
  <c r="H52" i="1" s="1"/>
  <c r="J53" i="1"/>
  <c r="J52" i="1" s="1"/>
  <c r="L53" i="1"/>
  <c r="G53" i="1"/>
  <c r="G52" i="1" s="1"/>
  <c r="W55" i="1" l="1"/>
  <c r="AA55" i="1" s="1"/>
  <c r="T55" i="1"/>
  <c r="Z55" i="1" s="1"/>
  <c r="W54" i="1"/>
  <c r="AA54" i="1" s="1"/>
  <c r="T54" i="1"/>
  <c r="Z54" i="1" s="1"/>
  <c r="T53" i="1"/>
  <c r="Z53" i="1" s="1"/>
  <c r="T52" i="1"/>
  <c r="Z52" i="1" s="1"/>
  <c r="W50" i="1"/>
  <c r="AA50" i="1" s="1"/>
  <c r="T50" i="1"/>
  <c r="Z50" i="1" s="1"/>
  <c r="T49" i="1"/>
  <c r="Z49" i="1" s="1"/>
  <c r="T48" i="1"/>
  <c r="Z48" i="1" s="1"/>
  <c r="W47" i="1"/>
  <c r="AA47" i="1" s="1"/>
  <c r="T47" i="1"/>
  <c r="Z47" i="1" s="1"/>
  <c r="T46" i="1"/>
  <c r="Z46" i="1" s="1"/>
  <c r="T45" i="1"/>
  <c r="Z45" i="1" s="1"/>
  <c r="W44" i="1"/>
  <c r="AA44" i="1" s="1"/>
  <c r="T44" i="1"/>
  <c r="Z44" i="1" s="1"/>
  <c r="W43" i="1"/>
  <c r="AA43" i="1" s="1"/>
  <c r="T43" i="1"/>
  <c r="Z43" i="1" s="1"/>
  <c r="T42" i="1"/>
  <c r="Z42" i="1" s="1"/>
  <c r="T41" i="1"/>
  <c r="U41" i="1" s="1"/>
  <c r="W35" i="1"/>
  <c r="AA35" i="1" s="1"/>
  <c r="T35" i="1"/>
  <c r="U35" i="1" s="1"/>
  <c r="T34" i="1"/>
  <c r="U34" i="1" s="1"/>
  <c r="W33" i="1"/>
  <c r="AA33" i="1" s="1"/>
  <c r="T33" i="1"/>
  <c r="U33" i="1" s="1"/>
  <c r="W32" i="1"/>
  <c r="AA32" i="1" s="1"/>
  <c r="T32" i="1"/>
  <c r="U32" i="1" s="1"/>
  <c r="X31" i="1"/>
  <c r="T31" i="1"/>
  <c r="U31" i="1" s="1"/>
  <c r="T30" i="1"/>
  <c r="U30" i="1" s="1"/>
  <c r="W27" i="1"/>
  <c r="X27" i="1" s="1"/>
  <c r="T27" i="1"/>
  <c r="U27" i="1" s="1"/>
  <c r="W26" i="1"/>
  <c r="X26" i="1" s="1"/>
  <c r="T26" i="1"/>
  <c r="U26" i="1" s="1"/>
  <c r="W25" i="1"/>
  <c r="X25" i="1" s="1"/>
  <c r="T25" i="1"/>
  <c r="U25" i="1" s="1"/>
  <c r="W24" i="1"/>
  <c r="X24" i="1" s="1"/>
  <c r="T24" i="1"/>
  <c r="U24" i="1" s="1"/>
  <c r="W23" i="1"/>
  <c r="X23" i="1" s="1"/>
  <c r="T23" i="1"/>
  <c r="U23" i="1" s="1"/>
  <c r="T22" i="1"/>
  <c r="U22" i="1" s="1"/>
  <c r="W21" i="1"/>
  <c r="X21" i="1" s="1"/>
  <c r="T21" i="1"/>
  <c r="U21" i="1" s="1"/>
  <c r="W20" i="1"/>
  <c r="X20" i="1" s="1"/>
  <c r="T20" i="1"/>
  <c r="U20" i="1" s="1"/>
  <c r="W19" i="1"/>
  <c r="X19" i="1" s="1"/>
  <c r="T19" i="1"/>
  <c r="U19" i="1" s="1"/>
  <c r="W18" i="1"/>
  <c r="X18" i="1" s="1"/>
  <c r="T18" i="1"/>
  <c r="U18" i="1" s="1"/>
  <c r="W16" i="1"/>
  <c r="W15" i="1"/>
  <c r="X15" i="1" s="1"/>
  <c r="T13" i="1"/>
  <c r="U13" i="1" s="1"/>
  <c r="Z41" i="1" l="1"/>
  <c r="Z18" i="1"/>
  <c r="Z33" i="1"/>
  <c r="Z35" i="1"/>
  <c r="Z16" i="1"/>
  <c r="Z20" i="1"/>
  <c r="Z22" i="1"/>
  <c r="X54" i="1"/>
  <c r="Z15" i="1"/>
  <c r="Z19" i="1"/>
  <c r="Z21" i="1"/>
  <c r="Z25" i="1"/>
  <c r="AA25" i="1"/>
  <c r="Z26" i="1"/>
  <c r="AA26" i="1"/>
  <c r="Z27" i="1"/>
  <c r="AA27" i="1"/>
  <c r="Z30" i="1"/>
  <c r="Z31" i="1"/>
  <c r="AA31" i="1"/>
  <c r="Z32" i="1"/>
  <c r="Z34" i="1"/>
  <c r="X47" i="1"/>
  <c r="X50" i="1"/>
  <c r="X55" i="1"/>
  <c r="Z13" i="1"/>
  <c r="AA15" i="1"/>
  <c r="AA16" i="1"/>
  <c r="AA18" i="1"/>
  <c r="AA19" i="1"/>
  <c r="AA20" i="1"/>
  <c r="AA21" i="1"/>
  <c r="Z23" i="1"/>
  <c r="AA23" i="1"/>
  <c r="Z24" i="1"/>
  <c r="AA24" i="1"/>
  <c r="X32" i="1"/>
  <c r="X33" i="1"/>
  <c r="X35" i="1"/>
  <c r="U42" i="1"/>
  <c r="U43" i="1"/>
  <c r="X43" i="1"/>
  <c r="U44" i="1"/>
  <c r="X44" i="1"/>
  <c r="U45" i="1"/>
  <c r="U46" i="1"/>
  <c r="U47" i="1"/>
  <c r="U48" i="1"/>
  <c r="U49" i="1"/>
  <c r="U50" i="1"/>
  <c r="U52" i="1"/>
  <c r="U53" i="1"/>
  <c r="U54" i="1"/>
  <c r="U55" i="1"/>
  <c r="L17" i="1" l="1"/>
  <c r="T17" i="1" s="1"/>
  <c r="J17" i="1"/>
  <c r="L14" i="1"/>
  <c r="T14" i="1" s="1"/>
  <c r="J14" i="1"/>
  <c r="U14" i="1" l="1"/>
  <c r="Z14" i="1"/>
  <c r="U17" i="1"/>
  <c r="Z17" i="1"/>
  <c r="W14" i="1"/>
  <c r="K14" i="1"/>
  <c r="X14" i="1" l="1"/>
  <c r="AA14" i="1"/>
  <c r="W30" i="1"/>
  <c r="W22" i="1"/>
  <c r="W17" i="1" l="1"/>
  <c r="AA17" i="1" s="1"/>
  <c r="AA30" i="1"/>
  <c r="W42" i="1"/>
  <c r="W41" i="1"/>
  <c r="W49" i="1"/>
  <c r="W48" i="1"/>
  <c r="AA22" i="1"/>
  <c r="W46" i="1"/>
  <c r="W45" i="1"/>
  <c r="W53" i="1"/>
  <c r="W52" i="1"/>
  <c r="K53" i="1"/>
  <c r="K52" i="1" s="1"/>
  <c r="K49" i="1"/>
  <c r="K48" i="1" s="1"/>
  <c r="K46" i="1"/>
  <c r="K45" i="1" s="1"/>
  <c r="K42" i="1"/>
  <c r="K41" i="1" s="1"/>
  <c r="K34" i="1" l="1"/>
  <c r="AA52" i="1"/>
  <c r="X52" i="1"/>
  <c r="AA48" i="1"/>
  <c r="X48" i="1"/>
  <c r="AA41" i="1"/>
  <c r="X41" i="1"/>
  <c r="AA45" i="1"/>
  <c r="X45" i="1"/>
  <c r="AA53" i="1"/>
  <c r="X53" i="1"/>
  <c r="AA46" i="1"/>
  <c r="X46" i="1"/>
  <c r="AA49" i="1"/>
  <c r="X49" i="1"/>
  <c r="AA42" i="1"/>
  <c r="X42" i="1"/>
  <c r="K30" i="1"/>
  <c r="X30" i="1" s="1"/>
  <c r="K22" i="1"/>
  <c r="K17" i="1"/>
  <c r="X22" i="1" l="1"/>
  <c r="K13" i="1"/>
  <c r="X17" i="1"/>
  <c r="W13" i="1"/>
  <c r="W34" i="1"/>
  <c r="U56" i="1"/>
  <c r="AA34" i="1" l="1"/>
  <c r="X34" i="1"/>
  <c r="X13" i="1"/>
  <c r="AA13" i="1"/>
  <c r="AH20" i="1"/>
  <c r="AH19" i="1"/>
  <c r="AH18" i="1"/>
  <c r="AH17" i="1"/>
  <c r="AH13" i="1"/>
  <c r="X57" i="1" l="1"/>
  <c r="U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50" authorId="0" shapeId="0" xr:uid="{00000000-0006-0000-0000-000001000000}">
      <text>
        <r>
          <rPr>
            <b/>
            <sz val="12"/>
            <color indexed="81"/>
            <rFont val="Tahoma"/>
            <family val="2"/>
          </rPr>
          <t>FKUB, FKDM, FPK, Tim PKS, Tim Kewaspadaan Dini PD, IKMASIL, Timdu P4GN &amp; PN</t>
        </r>
      </text>
    </comment>
    <comment ref="H50" authorId="0" shapeId="0" xr:uid="{00000000-0006-0000-0000-000002000000}">
      <text>
        <r>
          <rPr>
            <b/>
            <sz val="12"/>
            <color indexed="81"/>
            <rFont val="Tahoma"/>
            <family val="2"/>
          </rPr>
          <t>FKUB, FKDM, FPK, Tim PKS, Tim Kewaspadaan Dini PD, IKMASIL, Timdu P4GN &amp; PN</t>
        </r>
      </text>
    </comment>
    <comment ref="J50" authorId="0" shapeId="0" xr:uid="{00000000-0006-0000-0000-000003000000}">
      <text>
        <r>
          <rPr>
            <b/>
            <sz val="12"/>
            <color indexed="81"/>
            <rFont val="Tahoma"/>
            <family val="2"/>
          </rPr>
          <t>FKUB, FKDM, FPK, Tim PKS, Tim Kewaspadaan Dini PD, IKMASIL, Timdu P4GN &amp; PN</t>
        </r>
      </text>
    </comment>
    <comment ref="R50" authorId="0" shapeId="0" xr:uid="{ABC347BC-22D9-4072-B285-A23CB15B7C2B}">
      <text>
        <r>
          <rPr>
            <b/>
            <sz val="12"/>
            <color indexed="81"/>
            <rFont val="Tahoma"/>
            <family val="2"/>
          </rPr>
          <t>FKUB, FKDM, FPK, Tim PKS, Tim Kewaspadaan Dini PD, IKMASIL, Timdu P4GN &amp; PN</t>
        </r>
      </text>
    </comment>
    <comment ref="E51" authorId="0" shapeId="0" xr:uid="{00000000-0006-0000-0000-000004000000}">
      <text>
        <r>
          <rPr>
            <b/>
            <sz val="12"/>
            <color indexed="81"/>
            <rFont val="Tahoma"/>
            <family val="2"/>
          </rPr>
          <t>FKUB, FKDM, FPK, Tim PKS, Tim Kewaspadaan Dini PD, IKMASIL, Timdu P4GN &amp; PN</t>
        </r>
      </text>
    </comment>
    <comment ref="H51" authorId="0" shapeId="0" xr:uid="{00000000-0006-0000-0000-000005000000}">
      <text>
        <r>
          <rPr>
            <b/>
            <sz val="12"/>
            <color indexed="81"/>
            <rFont val="Tahoma"/>
            <family val="2"/>
          </rPr>
          <t>FKUB, FKDM, FPK, Tim PKS, Tim Kewaspadaan Dini PD, IKMASIL, Timdu P4GN &amp; PN</t>
        </r>
      </text>
    </comment>
    <comment ref="E53" authorId="0" shapeId="0" xr:uid="{00000000-0006-0000-0000-000006000000}">
      <text>
        <r>
          <rPr>
            <b/>
            <sz val="12"/>
            <color indexed="81"/>
            <rFont val="Tahoma"/>
            <family val="2"/>
          </rPr>
          <t>FKUB, FKDM, FPK, Tim PKS, Tim Kewaspadaan Dini PD, IKMASIL</t>
        </r>
      </text>
    </comment>
    <comment ref="H53" authorId="0" shapeId="0" xr:uid="{00000000-0006-0000-0000-000007000000}">
      <text>
        <r>
          <rPr>
            <b/>
            <sz val="12"/>
            <color indexed="81"/>
            <rFont val="Tahoma"/>
            <family val="2"/>
          </rPr>
          <t>FKUB, FKDM, FPK, Tim PKS, Tim Kewaspadaan Dini PD, IKMASIL</t>
        </r>
      </text>
    </comment>
    <comment ref="J53" authorId="0" shapeId="0" xr:uid="{00000000-0006-0000-0000-000008000000}">
      <text>
        <r>
          <rPr>
            <b/>
            <sz val="12"/>
            <color indexed="81"/>
            <rFont val="Tahoma"/>
            <family val="2"/>
          </rPr>
          <t>FKUB, FKDM, FPK, Tim PKS, Tim Kewaspadaan Dini PD, IKMASIL</t>
        </r>
      </text>
    </comment>
    <comment ref="R53" authorId="0" shapeId="0" xr:uid="{C3656EAB-6F52-4F9C-B635-6920D1D56664}">
      <text>
        <r>
          <rPr>
            <b/>
            <sz val="12"/>
            <color indexed="81"/>
            <rFont val="Tahoma"/>
            <family val="2"/>
          </rPr>
          <t>FKUB, FKDM, FPK, Tim PKS, Tim Kewaspadaan Dini PD, IKMASIL</t>
        </r>
      </text>
    </comment>
    <comment ref="E54" authorId="0" shapeId="0" xr:uid="{00000000-0006-0000-0000-000009000000}">
      <text>
        <r>
          <rPr>
            <b/>
            <sz val="12"/>
            <color indexed="81"/>
            <rFont val="Tahoma"/>
            <family val="2"/>
          </rPr>
          <t>FKUB, FKDM, FPK, Tim PKS, Tim Kewaspadaan Dini PD, IKMASIL</t>
        </r>
      </text>
    </comment>
    <comment ref="H54" authorId="0" shapeId="0" xr:uid="{00000000-0006-0000-0000-00000A000000}">
      <text>
        <r>
          <rPr>
            <b/>
            <sz val="12"/>
            <color indexed="81"/>
            <rFont val="Tahoma"/>
            <family val="2"/>
          </rPr>
          <t>FKUB, FKDM, FPK, Tim PKS, Tim Kewaspadaan Dini PD, IKMASIL</t>
        </r>
      </text>
    </comment>
    <comment ref="J54" authorId="0" shapeId="0" xr:uid="{00000000-0006-0000-0000-00000B000000}">
      <text>
        <r>
          <rPr>
            <b/>
            <sz val="12"/>
            <color indexed="81"/>
            <rFont val="Tahoma"/>
            <family val="2"/>
          </rPr>
          <t>FKUB, FKDM, FPK, Tim PKS, Tim Kewaspadaan Dini PD, IKMASIL</t>
        </r>
      </text>
    </comment>
    <comment ref="R54" authorId="0" shapeId="0" xr:uid="{EEA82228-A106-46D4-A7FF-EB187E31DAEF}">
      <text>
        <r>
          <rPr>
            <b/>
            <sz val="12"/>
            <color indexed="81"/>
            <rFont val="Tahoma"/>
            <family val="2"/>
          </rPr>
          <t>FKUB, FKDM, FPK, Tim PKS, Tim Kewaspadaan Dini PD, IKMASIL</t>
        </r>
      </text>
    </comment>
    <comment ref="E55" authorId="0" shapeId="0" xr:uid="{00000000-0006-0000-0000-00000C000000}">
      <text>
        <r>
          <rPr>
            <b/>
            <sz val="12"/>
            <color indexed="81"/>
            <rFont val="Tahoma"/>
            <family val="2"/>
          </rPr>
          <t>FKUB, FKDM, FPK, Tim PKS, Tim Kewaspadaan Dini PD, IKMASIL</t>
        </r>
      </text>
    </comment>
    <comment ref="H55" authorId="0" shapeId="0" xr:uid="{00000000-0006-0000-0000-00000D000000}">
      <text>
        <r>
          <rPr>
            <b/>
            <sz val="12"/>
            <color indexed="81"/>
            <rFont val="Tahoma"/>
            <family val="2"/>
          </rPr>
          <t>FKUB, FKDM, FPK, Tim PKS, Tim Kewaspadaan Dini PD, IKMASIL</t>
        </r>
      </text>
    </comment>
    <comment ref="J55" authorId="0" shapeId="0" xr:uid="{00000000-0006-0000-0000-00000E000000}">
      <text>
        <r>
          <rPr>
            <b/>
            <sz val="12"/>
            <color indexed="81"/>
            <rFont val="Tahoma"/>
            <family val="2"/>
          </rPr>
          <t>FKUB, FKDM, FPK, Tim PKS, Tim Kewaspadaan Dini PD, IKMASIL</t>
        </r>
      </text>
    </comment>
    <comment ref="R55" authorId="0" shapeId="0" xr:uid="{6BE29CBE-C62E-4C0D-BE9D-87507559B584}">
      <text>
        <r>
          <rPr>
            <b/>
            <sz val="12"/>
            <color indexed="81"/>
            <rFont val="Tahoma"/>
            <family val="2"/>
          </rPr>
          <t>FKUB, FKDM, FPK, Tim PKS, Tim Kewaspadaan Dini PD, IKMASIL</t>
        </r>
      </text>
    </comment>
  </commentList>
</comments>
</file>

<file path=xl/sharedStrings.xml><?xml version="1.0" encoding="utf-8"?>
<sst xmlns="http://schemas.openxmlformats.org/spreadsheetml/2006/main" count="319" uniqueCount="152">
  <si>
    <t>EVALUASI TERHADAP HASIL RENCANA KERJA PERANGKAT DAERAH LINGKUP KABUPATEN</t>
  </si>
  <si>
    <t>RENCANA KERJA PERANGKAT DAERAH</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</si>
  <si>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</si>
  <si>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</si>
  <si>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</si>
  <si>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</si>
  <si>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</si>
  <si>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</si>
  <si>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Kinerja Pada Triwulan</t>
  </si>
  <si>
    <t>SKPD Penanggung Jawab</t>
  </si>
  <si>
    <t>I</t>
  </si>
  <si>
    <t>II</t>
  </si>
  <si>
    <t>III</t>
  </si>
  <si>
    <t>IV</t>
  </si>
  <si>
    <t>K</t>
  </si>
  <si>
    <t>Rp</t>
  </si>
  <si>
    <t>[kolom (8-11)(K)]</t>
  </si>
  <si>
    <t>[kolom (8-11)(Rp)]</t>
  </si>
  <si>
    <t>[kolom (6)(K) + kolom (12)(K)]</t>
  </si>
  <si>
    <t>[kolom (6)(Rp) + kolom (12)(Rp)]</t>
  </si>
  <si>
    <t>[kolom (13)(K) : kolom (5)(K)] x 100%</t>
  </si>
  <si>
    <t>[Kolom (13)(Rp) : Kolom (5)(Rp)] x 100%</t>
  </si>
  <si>
    <t>Meningkatnya akuntabilitas Instansi Pemerintah dan Kualitas Pelayanan Publik</t>
  </si>
  <si>
    <t>Meningkatnya Kinerja Keuangan dan Kinerja Birokrasi</t>
  </si>
  <si>
    <t>Predikat Kinerja</t>
  </si>
  <si>
    <t>Faktor pendorong keberhasilan pencapaian:</t>
  </si>
  <si>
    <t>Faktor penghambat pencapaian kinerja:</t>
  </si>
  <si>
    <t>Tindak lanjut yang diperlukan dalam triwulan berikutnya*):</t>
  </si>
  <si>
    <t>Tindak lanjut yang diperlukan dalam Renja Perangkat Daerah Kabupaten berikutnya*):</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</si>
  <si>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</si>
  <si>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</si>
  <si>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</si>
  <si>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</si>
  <si>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</si>
  <si>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</si>
  <si>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</si>
  <si>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</si>
  <si>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</si>
  <si>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</si>
  <si>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</si>
  <si>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</si>
  <si>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</si>
  <si>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</si>
  <si>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</si>
  <si>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</si>
  <si>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</si>
  <si>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</si>
  <si>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Dok</t>
  </si>
  <si>
    <t>Realisasi dan Tingkat Capaian Kinerja dan Anggaran Renja Perangkat Daerah yang Dievaluasi</t>
  </si>
  <si>
    <t>[kolom (12)(K) : kolom (7)(K)] x 100%</t>
  </si>
  <si>
    <t>[kolom (12)(Rp) : kolom (7)(Rp)] x 100%</t>
  </si>
  <si>
    <t>Rata-rata Capaian Kinerja (%)</t>
  </si>
  <si>
    <t>Disusun</t>
  </si>
  <si>
    <t>Kabupaten Hulu Sungai Selatan</t>
  </si>
  <si>
    <t>RONI RUSNADI, SH, M.IP</t>
  </si>
  <si>
    <t>NIP. 19670911 199703 1 003</t>
  </si>
  <si>
    <t>BADAN KESATUAN BANGSA DAN POLITIK</t>
  </si>
  <si>
    <t>Badan Kesatuan Bangsa dan Politik</t>
  </si>
  <si>
    <t>Kepala Badan Kesbangpol</t>
  </si>
  <si>
    <t>Program Penunjang Urusan Pemerintahan Daerah Kabupaten/Kota</t>
  </si>
  <si>
    <t>Perencanaan, Pengangnggaran dan Evaluasi Kinerja Perangkat Daerah</t>
  </si>
  <si>
    <t>Penyusunan Dokumen Perencanaan Perangkat Daerah</t>
  </si>
  <si>
    <t>Evaluasi Kinerja Perangkat Daerah</t>
  </si>
  <si>
    <t>Administrasi Keuangan Perangkat Daerah</t>
  </si>
  <si>
    <t>Penyedian Gaji dan Tunjangan ASN</t>
  </si>
  <si>
    <t>Koordinasi dan Penyusunan Laporan Keuangan Akhir Tahun SKPD</t>
  </si>
  <si>
    <t>Koordinasi dan Penyusunan laporan Keuangan Bulanan/Triwulanan/Semesteran SKPD</t>
  </si>
  <si>
    <t>Penyusunan Pelaporan dan Analisis Prognosis Realisasi Anggaran</t>
  </si>
  <si>
    <t>Administrasi Umum Perangkat Daerah</t>
  </si>
  <si>
    <t>Penyedian Komponen Instalasi Listrik/Penerangan Bangunan kantor</t>
  </si>
  <si>
    <t>Penyedian Peralatan dan Perlengkapan Kantor</t>
  </si>
  <si>
    <t>Penyedian Bahan Logistik Kantor</t>
  </si>
  <si>
    <t>Penyedian Barang Cetakan dan Penggandaan</t>
  </si>
  <si>
    <t>Penyelenggaraan Rapat Koordinasi dan Konsultasi SKPD</t>
  </si>
  <si>
    <t>Penyediaan Jasa Penunjang Urusan Pemerintahan Daerah</t>
  </si>
  <si>
    <t>Penyediaan Jasa Surat Menyurat</t>
  </si>
  <si>
    <t>Penyediaan Jasa Komunikasi, Sumber Daya Air dan Listrik</t>
  </si>
  <si>
    <t>Penyediaan Jasa Pelayanan Umum Kantor</t>
  </si>
  <si>
    <t>Pemeliharaan Barang Milik daerah Penunjang Urusan Pemerintahan Daerah</t>
  </si>
  <si>
    <t>Penyediaan Jasa Pemeliharaan, Biaya Pemeliharaan, Pajak dan Perizinan Kendaraan Dinas Operasional atau Lapangan</t>
  </si>
  <si>
    <t>Lap</t>
  </si>
  <si>
    <t>%</t>
  </si>
  <si>
    <t>Program Peningkatan Peran Partai Politik dan Lembaga Pendidikan Melalui Pendidikan Politik dan Pengembangan Etika Serta Budaya Politik</t>
  </si>
  <si>
    <t>Perumusan Kebijakan Teknis dan Pemantapan Pelaksanaan Bidang Pendidikan Politik, Etika Budaya Politik, Peningkatan Demokrasi, Fasilitasi Kelembagaan Pemerintahan, Perwakilan dan Partai Politik, Pemilihan Umum/Pemilihan Umum Kepala Daerah, serta Pemantauan Situasi Politik</t>
  </si>
  <si>
    <t>Penyusunan Program Kerja di Bidang Pendidikan Politik, Etika Budaya Politik, Peningkatan Demokrasi, Fasilitasi Kelembagaan Pemerintahan, Perwakilan dan Partai Politik, Pemilihan Umum/Pemilihan Umum Kepala Daerah, serta Pemantauan Situasi Politik di Daerah</t>
  </si>
  <si>
    <t>Pelaksanaan Monitoring Evaluasi dan Pelaporan di Bidang Pendidikan Politik, Etika Budaya Politik, Peningkatan Demokrasi, Fasilitasi Kelembagaan Pemerintahan, Perwakilan dan Partai Politik, Pemilihan Umum/Pemilihan Umum Kepala Daerah, serta Pemantauan Situasi Politik di Daerah</t>
  </si>
  <si>
    <t>Program Pemberdayaan dan Pengawasan Organisasi Kemasyarakatan</t>
  </si>
  <si>
    <t>Perumusan Kebijakan Teknis dan Pemantapan Pelaksanaan Bidang Pemberdayaan dan Pengawasan Organisasi Kemasyarakatan</t>
  </si>
  <si>
    <t>Penyusunan Program Kerja di Bidang Pendaftaran Ormas, Pemberdayaan Ormas, Evaluasi dan Mediasi Sengketa Ormas, Pengawasan Ormas, dan Ormas Asing di Daerah</t>
  </si>
  <si>
    <t>Program Pembinaan dan Pengembangan Ketahanan Ekonomi, Sosial, dan Budaya</t>
  </si>
  <si>
    <t>Perumusan Kebijakan Teknis dan Pemantapan Pelaksanaan Bidang Ketahanan Ekonomi, Sosial dan Budaya</t>
  </si>
  <si>
    <t>Pelaksanaan Koordinasi di Bidang Ketahanan Ekonomi, Sosial, Budaya, dan Fasilitasi Pencegahan Penyalahgunaan Narkotika, Fasilitasi Kerukunan Umat Beragama dan Penghayat Kepercayaan di Daerah</t>
  </si>
  <si>
    <t>Program Peningkatan Kewaspadaan Nasional dan Peningkatan Kualitas dan Fasilitasi Penanganan Konflik Sosial</t>
  </si>
  <si>
    <t>Perumusan Kebijakan Teknis dan Pelaksanaan Pemantapan Kewaspadaan Nasional dan Penanganan Konflik Sosial</t>
  </si>
  <si>
    <t>Pelaksanaan Koordinasi di Bidang Kewaspadaan Dini, Kerjasama Intelijen, Pemantauan Orang Asing, Tenaga Kerja Asing dan Lembaga Asing, Kewaspadaan Perbatasan Antar Negara, Fasilitasi Kelembagaan Bidang Kewaspadaan, serta Penanganan Konflik di Daerah</t>
  </si>
  <si>
    <t>Pelaksanaan Monitoring, Evaluasi dan Pelaporan di Bidang Kewaspadaan Dini, Kerjasama Intelijen, Pemantauan Orang Asing, Tenaga Kerja Asing dan Lembaga Asing, Kewaspadaan Perbatasan Antar Negara, Fasilitasi Kelembagaan Bidang Kewaspadaan, serta Penanganan Konflik di Daerah</t>
  </si>
  <si>
    <t>Jumlah dokumen Perencanaan dan Evaluasi Kinerja yang berkualitas</t>
  </si>
  <si>
    <t>Jumlah dokumen administrasi Keuangan sesuai standar</t>
  </si>
  <si>
    <t>Jumlah dokumen administrasi umum sesuai standar</t>
  </si>
  <si>
    <t>Tingkat Pelayanan Adminstrasi Umum sesuai Standar</t>
  </si>
  <si>
    <t>Tingkat kepuasan pelayanan</t>
  </si>
  <si>
    <t>lembaga organisasi</t>
  </si>
  <si>
    <t>Ormas dan/atau LSM yang ada diwilayah Kab. HSS dapat terlayani dan terdaftar di Kemendagri/Kemenkumham</t>
  </si>
  <si>
    <t>Cakupan kelembagaan organisasi yang menyelenggarakan kewaspadaan terhadap potensi konflik</t>
  </si>
  <si>
    <t>Jumlah Kelembagaan Organisasi Masyarakat Yang Dibina</t>
  </si>
  <si>
    <t>Persentase Kelembagaan/Organisasi Masyarakat Yang Berperan Aktif</t>
  </si>
  <si>
    <t>Jumlah Ormas yang Terdaftar</t>
  </si>
  <si>
    <t>Cakupan Partai Politik Yang Menyelenggarakan Pendidikan Politik</t>
  </si>
  <si>
    <t>Org</t>
  </si>
  <si>
    <t>Jumlah Dokumen Perencanaan Perangkat Daerah</t>
  </si>
  <si>
    <t>Jumlah Laporan Evaluasi Kinerja Perangkat Daerah</t>
  </si>
  <si>
    <t>Jumlah Orang yang Menerima Gaji dan Tunjangan ASN</t>
  </si>
  <si>
    <t>Jumlah Laporan Keuangan Akhir Tahun SKPD dan Laporan Hasil Koordinasi Penyusunan Laporan Keuangan Akhir Tahun SKPD</t>
  </si>
  <si>
    <t>Jumlah Laporan Keuangan Bulanan/Triwulanan/Semesteran SKPD dan Laporan Koordinasi Penyusunan Laporan Keuangan Bulanan/Triwulanan/Semesteran SKPD</t>
  </si>
  <si>
    <t>Jumlah Dokumen Pelaporan dan Analisis Prognosis Realisasi Anggaran</t>
  </si>
  <si>
    <t>Jumlah Paket Komponen Instalasi Listrik/Penerangan Bangunan Kantor yang Disediakan</t>
  </si>
  <si>
    <t>Paket</t>
  </si>
  <si>
    <t>Jumlah Paket Peralatan dan Perlengkapan Kantor yang Disediakan</t>
  </si>
  <si>
    <t>Jumlah Paket Bahan Logistik Kantor yang Disediakan</t>
  </si>
  <si>
    <t>Jumlah Paket Barang Cetakan dan Penggandaan yang Disediakan</t>
  </si>
  <si>
    <t>Jumlah Laporan Penyelenggaraan Rapat Koordinasi dan Konsultasi SKPD</t>
  </si>
  <si>
    <t>Unit</t>
  </si>
  <si>
    <t>Jumlah Laporan Penyediaan Jasa Surat Menyurat</t>
  </si>
  <si>
    <t>Jumlah Laporan Penyediaan Jasa Komunikasi, Sumber Daya Air dan Listrik yang Disediakan</t>
  </si>
  <si>
    <t>Jumlah Laporan Penyediaan Jasa Pelayanan Umum Kantor yang Disediakan</t>
  </si>
  <si>
    <t>Jumlah Kendaraan Dinas Operasional atau Lapangan yang Dipelihara dan dibayarkan Pajak dan Perizinannya</t>
  </si>
  <si>
    <t>Jumlah Dokumen Program Kerja di Bidang Pendidikan Politik, Etika Budaya Politik, Peningkatan Demokrasi, Fasilitasi Kelembagaan Pemerintahan, Perwakilan dan Partai Politik, Pemilihan Umum/Pemilihan Umum Kepala Daerah, serta Pemantauan Situasi Politik di Daerah yang Disusun</t>
  </si>
  <si>
    <t>Jumlah Laporan Hasil Monitoring, Evaluasi dan Pelaporan di Bidang Pendidikan Politik, Etika Budaya Politik, Peningkatan Demokrasi, Fasilitasi Kelembagaan Pemerintahan, Perwakilan dan Partai Politik, Pemilihan Umum/Pemilihan Umum Kepala Daerah, serta Pemantauan Situasi Politik di Daerah</t>
  </si>
  <si>
    <t>Jumlah Dokumen Program Kerja di Bidang Pendaftaran Ormas, Pemberdayaan Ormas, Evaluasi dan Mediasi Sengketa Ormas, Pengawasan Ormas dan Ormas Asing di Daerah yang Disusun</t>
  </si>
  <si>
    <t>Jumlah Orang yang Mengikuti Koordinasi di Bidang Kewaspadaan Dini, Kerja Sama Intelijen, Pemantauan Orang Asing, Tenaga Kerja Asing dan Lembaga Asing, Kewaspadaan Perbatasan antar Negara, Fasilitasi Kelembagaan Bidang Kewaspadaan, serta Penanganan Konflik di Daerah</t>
  </si>
  <si>
    <t>Jumlah Laporan Hasil Monitoring, Evaluasi dan Pelaporan di Bidang Kewaspadaan Dini, Kerja Sama Intelijen, Pemantauan Orang Asing, Tenaga Kerja Asing dan Lembaga Asing, Kewaspadaan Perbatasan antar Negara, Fasilitasi Kelembagaan Bidang Kewaspadaan, serta Penanganan Konflik di Daerah</t>
  </si>
  <si>
    <t>Jumlah Orang yang Mengikuti Koordinasi di Bidang Ketahanan Ekonomi, Sosial, Budaya dan Fasilitasi Pencegahan Penyalagunaan Narkotika, Fasilitasi Kerukunan Umat Beragama dan Penghayat Kepercayaan di Daerah</t>
  </si>
  <si>
    <t>Kandangan,   April 2022</t>
  </si>
  <si>
    <t>Realisasi Capaian Kinerja Renstra Perangkat Daerah sampai dengan Renja Perangkat Daerah Tahun Lalu (2021)</t>
  </si>
  <si>
    <t>Target Kinerja dan Anggaran Renja Perangkat Daerah Tahun Berjalan (Tahun 2022) yang Dievaluasi</t>
  </si>
  <si>
    <t>Realisasi Kinerja dan Anggaran Renstra Perangkat Daerah s/d Tahun 2022</t>
  </si>
  <si>
    <t>Tingkat Capaian Kinerja dan Realisasi Anggaran Renstra Perangkat Daerah s/d Tahun 2022 (%)</t>
  </si>
  <si>
    <t>Pengadaan Barang Milik Daerah Penunjang Urusan Pemerintah Daerah</t>
  </si>
  <si>
    <t>Pengadaan Sarana dan Prasarana Gedung Kantor atau Bangunan Lainnya</t>
  </si>
  <si>
    <t>Pemeliharaan/Rehabilitasi Gedung Kantor dan Bangunan Lainnya</t>
  </si>
  <si>
    <t>Jumlah Gedung Kantor dan Bangunan Lainnya
yang  Dipelihara/Direhabilitasi</t>
  </si>
  <si>
    <t>Program Penguatan Ideologi Pancasila dan Karakter Kebangsaan</t>
  </si>
  <si>
    <t>Cakupan kecamatan yang menyelenggarakan penguatan ideologi pancasila dan karakter kebangsaan</t>
  </si>
  <si>
    <t>Perumusan Kebijakan Teknis dan Pemantapan Pelaksanaan Bidang Ideologi Pancasila dan Karakter Kebangsaan</t>
  </si>
  <si>
    <t>Penyusunan Program Kerja di Bidang Ideologi Wawasan Kebangsaan, Bela Negara, Karakter Bangsa, Pembauran Kebangsaan, Bhinneka Tunggal Ika, dan Sejarah Kebangsaan</t>
  </si>
  <si>
    <t>Pelaksanaan Monitoring Evaluasi dan Pelaporan di Bidang Ideologi Wawasan Kebangsaan, Bela Negara, Karakter Bangsa, Pembauran Kebangsaan, Bhinneka Tunggal Ika, dan Sejarah Kebangsaan</t>
  </si>
  <si>
    <t>Jumlah Dokumen Program Kerja di Bidang Ideologi Wawasan Kebangsaan, Bela Negara, Karakter Bangsa, Pembauran Kebangsaan, Bineka Tunggal Ika dan Sejarah Kebangsaan yang Disusun</t>
  </si>
  <si>
    <t>Jumlah Laporan Hasil Monitoring Evaluasi dan Pelaporan di Bidang Ideologi Wawasan Kebangsaan, Bela Negara, Karakter Bangsa, Pembauran Kebangsaan, Bineka Tunggal Ika dan Sejarah Kebangsaan</t>
  </si>
  <si>
    <t>Penyusunan Program Kerja di Bidang Ketahanan Ekonomi, Sosial, Budaya, dan Fasilitasi Pencegahan Penyalahgunaan Narkotika, Fasilitasi Kerukunan Umat Beragama dan Penghayat Kepercayaan di Daerah</t>
  </si>
  <si>
    <t>Jumlah Dokumen Program Kerja di Bidang Ketahanan Ekonomi,  Sosial, Budaya dan Fasilitasi Pencegahan Penyalagunaan Narkotika, Fasilitasi Kerukunan Umat Beragama dan Penghayat Kepercayaan di Daerah yang Disusun</t>
  </si>
  <si>
    <t>Jumlah Unit Sarana dan Prasarana Gedung Kantor atau Bangunan Lainnya yang Disediakan</t>
  </si>
  <si>
    <t>PERIODE PELAKSANAAN TRIWULAN IV TAHUN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</si>
</sst>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_);_(* \(#,##0.00\);_(* &quot;-&quot;??_);_(@_)"/>
    <numFmt numFmtId="166" formatCode="_(* #,##0_);_(* \(#,##0\);_(* &quot;-&quot;??_);_(@_)"/>
  </numFmts>
  <fonts count="17" x14ac:knownFonts="1">
    <font>
      <sz val="11"/>
      <color theme="1"/>
      <name val="Calibri"/>
      <family val="2"/>
      <scheme val="minor"/>
    </font>
    <font>
      <sz val="11"/>
      <color theme="1"/>
      <name val="Calibri"/>
      <family val="2"/>
      <scheme val="minor"/>
    </font>
    <font>
      <b/>
      <sz val="18"/>
      <color theme="1"/>
      <name val="Arial"/>
      <family val="2"/>
    </font>
    <font>
      <sz val="18"/>
      <color theme="1"/>
      <name val="Arial"/>
      <family val="2"/>
    </font>
    <font>
      <sz val="11"/>
      <color theme="1"/>
      <name val="Arial"/>
      <family val="2"/>
    </font>
    <font>
      <b/>
      <sz val="14"/>
      <color theme="1"/>
      <name val="Arial"/>
      <family val="2"/>
    </font>
    <font>
      <b/>
      <sz val="12"/>
      <color theme="1"/>
      <name val="Arial"/>
      <family val="2"/>
    </font>
    <font>
      <b/>
      <i/>
      <sz val="12"/>
      <color theme="1"/>
      <name val="Arial"/>
      <family val="2"/>
    </font>
    <font>
      <sz val="12"/>
      <color theme="1"/>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u/>
      <sz val="12"/>
      <color theme="1"/>
      <name val="Arial"/>
      <family val="2"/>
    </font>
    <font>
      <b/>
      <sz val="11"/>
      <color theme="1"/>
      <name val="Arial"/>
      <family val="2"/>
    </font>
    <font>
      <b/>
      <sz val="12"/>
      <color indexed="81"/>
      <name val="Tahoma"/>
      <family val="2"/>
    </font>
    <font>
      <b/>
      <sz val="10"/>
      <color theme="1"/>
      <name val="Arial"/>
      <family val="2"/>
    </font>
  </fonts>
  <fills count="7">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rgb="FF00B05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5" fontId="1" fillId="0" borderId="0" applyFont="0" applyFill="0" applyBorder="0" applyAlignment="0" applyProtection="0"/>
    <xf numFmtId="0" fontId="9" fillId="0" borderId="0"/>
  </cellStyleXfs>
  <cellXfs count="126">
    <xf numFmtId="0" fontId="0" fillId="0" borderId="0" xfId="0"/>
    <xf numFmtId="0" fontId="3" fillId="0" borderId="0" xfId="0" applyFont="1"/>
    <xf numFmtId="0" fontId="4" fillId="0" borderId="0" xfId="0" applyFont="1"/>
    <xf numFmtId="0" fontId="2" fillId="0" borderId="0" xfId="0" applyFont="1"/>
    <xf numFmtId="0" fontId="4" fillId="0" borderId="0" xfId="0" applyFont="1" applyAlignment="1">
      <alignment horizontal="center"/>
    </xf>
    <xf numFmtId="0" fontId="6" fillId="2" borderId="15" xfId="0" applyFont="1" applyFill="1" applyBorder="1" applyAlignment="1">
      <alignment vertical="top" wrapText="1"/>
    </xf>
    <xf numFmtId="0" fontId="6" fillId="3" borderId="2" xfId="0" applyFont="1" applyFill="1" applyBorder="1" applyAlignment="1">
      <alignment horizontal="center"/>
    </xf>
    <xf numFmtId="0" fontId="4" fillId="3" borderId="0" xfId="0" applyFont="1" applyFill="1"/>
    <xf numFmtId="0" fontId="6" fillId="3" borderId="2" xfId="0" applyFont="1" applyFill="1" applyBorder="1" applyAlignment="1">
      <alignment horizontal="center" vertical="top" wrapText="1"/>
    </xf>
    <xf numFmtId="0" fontId="4" fillId="3" borderId="11" xfId="0" applyFont="1" applyFill="1" applyBorder="1"/>
    <xf numFmtId="0" fontId="6" fillId="3" borderId="2" xfId="0" applyFont="1" applyFill="1" applyBorder="1" applyAlignment="1">
      <alignment horizontal="center" vertical="center"/>
    </xf>
    <xf numFmtId="0" fontId="4" fillId="0" borderId="11" xfId="0" applyFont="1" applyBorder="1"/>
    <xf numFmtId="0" fontId="6" fillId="0" borderId="11" xfId="0" applyFont="1" applyBorder="1" applyAlignment="1">
      <alignment horizontal="center" vertical="top"/>
    </xf>
    <xf numFmtId="0" fontId="6" fillId="0" borderId="11" xfId="0" applyFont="1" applyBorder="1" applyAlignment="1">
      <alignment horizontal="left" vertical="top" wrapText="1"/>
    </xf>
    <xf numFmtId="0" fontId="6" fillId="0" borderId="15" xfId="0" applyFont="1" applyBorder="1" applyAlignment="1">
      <alignment horizontal="left" vertical="top" wrapText="1"/>
    </xf>
    <xf numFmtId="0" fontId="6" fillId="0" borderId="2" xfId="0" applyFont="1" applyBorder="1" applyAlignment="1">
      <alignment horizontal="left" vertical="top" wrapText="1"/>
    </xf>
    <xf numFmtId="0" fontId="8" fillId="0" borderId="2" xfId="0" applyFont="1" applyBorder="1" applyAlignment="1">
      <alignment horizontal="center" vertical="top" wrapText="1"/>
    </xf>
    <xf numFmtId="9" fontId="8" fillId="0" borderId="2" xfId="0" applyNumberFormat="1" applyFont="1" applyBorder="1" applyAlignment="1">
      <alignment horizontal="center" vertical="top"/>
    </xf>
    <xf numFmtId="166" fontId="8" fillId="0" borderId="2" xfId="1" quotePrefix="1" applyNumberFormat="1" applyFont="1" applyFill="1" applyBorder="1" applyAlignment="1">
      <alignment vertical="top"/>
    </xf>
    <xf numFmtId="0" fontId="6" fillId="0" borderId="11" xfId="0" applyFont="1" applyBorder="1" applyAlignment="1">
      <alignment horizontal="center" vertical="top" wrapText="1"/>
    </xf>
    <xf numFmtId="166" fontId="8" fillId="0" borderId="0" xfId="1" quotePrefix="1" applyNumberFormat="1" applyFont="1" applyFill="1" applyBorder="1" applyAlignment="1">
      <alignment vertical="top"/>
    </xf>
    <xf numFmtId="0" fontId="8" fillId="0" borderId="15" xfId="0" applyFont="1" applyBorder="1" applyAlignment="1">
      <alignment horizontal="left" vertical="top" wrapText="1"/>
    </xf>
    <xf numFmtId="9" fontId="8" fillId="0" borderId="15" xfId="0" applyNumberFormat="1" applyFont="1" applyBorder="1" applyAlignment="1">
      <alignment horizontal="center" vertical="top"/>
    </xf>
    <xf numFmtId="166" fontId="8" fillId="0" borderId="15" xfId="1" quotePrefix="1" applyNumberFormat="1" applyFont="1" applyFill="1" applyBorder="1" applyAlignment="1">
      <alignment vertical="top"/>
    </xf>
    <xf numFmtId="0" fontId="8" fillId="0" borderId="2" xfId="0" applyFont="1" applyBorder="1" applyAlignment="1">
      <alignment horizontal="left" vertical="top" wrapText="1"/>
    </xf>
    <xf numFmtId="0" fontId="8" fillId="4" borderId="2" xfId="0" applyFont="1" applyFill="1" applyBorder="1" applyAlignment="1">
      <alignment horizontal="left"/>
    </xf>
    <xf numFmtId="0" fontId="4" fillId="0" borderId="15" xfId="0" applyFont="1" applyBorder="1"/>
    <xf numFmtId="0" fontId="8" fillId="0" borderId="0" xfId="0" applyFont="1"/>
    <xf numFmtId="0" fontId="8" fillId="0" borderId="0" xfId="0" applyFont="1" applyAlignment="1">
      <alignment horizontal="center"/>
    </xf>
    <xf numFmtId="0" fontId="8" fillId="0" borderId="2" xfId="0" applyFont="1" applyBorder="1" applyAlignment="1">
      <alignment horizontal="center" vertical="top"/>
    </xf>
    <xf numFmtId="0" fontId="10" fillId="5" borderId="16" xfId="2" applyFont="1" applyFill="1" applyBorder="1" applyAlignment="1">
      <alignment horizontal="center" vertical="center" wrapText="1"/>
    </xf>
    <xf numFmtId="0" fontId="10" fillId="0" borderId="16" xfId="2" applyFont="1" applyBorder="1" applyAlignment="1">
      <alignment horizontal="center" vertical="center" wrapText="1"/>
    </xf>
    <xf numFmtId="0" fontId="12" fillId="0" borderId="16" xfId="2" applyFont="1" applyBorder="1" applyAlignment="1">
      <alignment horizontal="center" vertical="center" wrapText="1"/>
    </xf>
    <xf numFmtId="0" fontId="6" fillId="0" borderId="0" xfId="0" applyFont="1"/>
    <xf numFmtId="164" fontId="8" fillId="0" borderId="2" xfId="0" applyNumberFormat="1" applyFont="1" applyBorder="1" applyAlignment="1">
      <alignment vertical="top"/>
    </xf>
    <xf numFmtId="166" fontId="6" fillId="0" borderId="15" xfId="1" quotePrefix="1" applyNumberFormat="1" applyFont="1" applyFill="1" applyBorder="1" applyAlignment="1">
      <alignment vertical="top"/>
    </xf>
    <xf numFmtId="166" fontId="6" fillId="0" borderId="2" xfId="1" quotePrefix="1" applyNumberFormat="1" applyFont="1" applyFill="1" applyBorder="1" applyAlignment="1">
      <alignment vertical="top"/>
    </xf>
    <xf numFmtId="1" fontId="8" fillId="0" borderId="15" xfId="0" applyNumberFormat="1" applyFont="1" applyBorder="1" applyAlignment="1">
      <alignment horizontal="center" vertical="top" wrapText="1"/>
    </xf>
    <xf numFmtId="0" fontId="6" fillId="0" borderId="2" xfId="0" applyFont="1" applyBorder="1" applyAlignment="1">
      <alignment horizontal="center" vertical="top" wrapText="1"/>
    </xf>
    <xf numFmtId="9" fontId="6" fillId="0" borderId="2" xfId="0" applyNumberFormat="1" applyFont="1" applyBorder="1" applyAlignment="1">
      <alignment horizontal="center" vertical="top"/>
    </xf>
    <xf numFmtId="0" fontId="6" fillId="0" borderId="6" xfId="0" applyFont="1" applyBorder="1" applyAlignment="1">
      <alignment horizontal="center" vertical="top"/>
    </xf>
    <xf numFmtId="0" fontId="6" fillId="0" borderId="6" xfId="0" applyFont="1" applyBorder="1" applyAlignment="1">
      <alignment horizontal="left" vertical="top" wrapText="1"/>
    </xf>
    <xf numFmtId="0" fontId="6" fillId="0" borderId="6" xfId="0" applyFont="1" applyBorder="1" applyAlignment="1">
      <alignment horizontal="center" vertical="top" wrapText="1"/>
    </xf>
    <xf numFmtId="2" fontId="8" fillId="4" borderId="13" xfId="0" applyNumberFormat="1" applyFont="1" applyFill="1" applyBorder="1" applyAlignment="1">
      <alignment horizontal="right"/>
    </xf>
    <xf numFmtId="0" fontId="8" fillId="4" borderId="13" xfId="0" applyFont="1" applyFill="1" applyBorder="1" applyAlignment="1">
      <alignment horizontal="center"/>
    </xf>
    <xf numFmtId="2" fontId="8" fillId="4" borderId="14" xfId="0" applyNumberFormat="1" applyFont="1" applyFill="1" applyBorder="1" applyAlignment="1">
      <alignment horizontal="right"/>
    </xf>
    <xf numFmtId="0" fontId="8" fillId="4" borderId="13" xfId="0" applyFont="1" applyFill="1" applyBorder="1" applyAlignment="1">
      <alignment horizontal="left"/>
    </xf>
    <xf numFmtId="0" fontId="8" fillId="4" borderId="13" xfId="0" applyFont="1" applyFill="1" applyBorder="1"/>
    <xf numFmtId="0" fontId="8" fillId="4" borderId="14" xfId="0" applyFont="1" applyFill="1" applyBorder="1"/>
    <xf numFmtId="2" fontId="8" fillId="0" borderId="2" xfId="0" applyNumberFormat="1" applyFont="1" applyBorder="1" applyAlignment="1">
      <alignment horizontal="center" vertical="top"/>
    </xf>
    <xf numFmtId="1" fontId="8" fillId="0" borderId="2" xfId="0" applyNumberFormat="1" applyFont="1" applyBorder="1" applyAlignment="1">
      <alignment horizontal="center" vertical="top"/>
    </xf>
    <xf numFmtId="2" fontId="6" fillId="0" borderId="2" xfId="0" applyNumberFormat="1" applyFont="1" applyBorder="1" applyAlignment="1">
      <alignment horizontal="center" vertical="top"/>
    </xf>
    <xf numFmtId="164" fontId="6" fillId="0" borderId="2" xfId="0" applyNumberFormat="1" applyFont="1" applyBorder="1" applyAlignment="1">
      <alignment vertical="top"/>
    </xf>
    <xf numFmtId="0" fontId="6" fillId="0" borderId="2" xfId="0" applyFont="1" applyBorder="1" applyAlignment="1">
      <alignment horizontal="center" vertical="top"/>
    </xf>
    <xf numFmtId="1" fontId="6" fillId="0" borderId="2" xfId="0" applyNumberFormat="1" applyFont="1" applyBorder="1" applyAlignment="1">
      <alignment horizontal="center" vertical="top"/>
    </xf>
    <xf numFmtId="166" fontId="6" fillId="0" borderId="6" xfId="1" quotePrefix="1" applyNumberFormat="1" applyFont="1" applyFill="1" applyBorder="1" applyAlignment="1">
      <alignment vertical="top"/>
    </xf>
    <xf numFmtId="164" fontId="6" fillId="0" borderId="6" xfId="0" applyNumberFormat="1" applyFont="1" applyBorder="1" applyAlignment="1">
      <alignment vertical="top"/>
    </xf>
    <xf numFmtId="2" fontId="6" fillId="0" borderId="6" xfId="0" applyNumberFormat="1" applyFont="1" applyBorder="1" applyAlignment="1">
      <alignment horizontal="center" vertical="top"/>
    </xf>
    <xf numFmtId="0" fontId="8" fillId="4" borderId="12" xfId="0" applyFont="1" applyFill="1" applyBorder="1" applyAlignment="1">
      <alignment horizontal="center"/>
    </xf>
    <xf numFmtId="2" fontId="8" fillId="4" borderId="2" xfId="0" applyNumberFormat="1" applyFont="1" applyFill="1" applyBorder="1" applyAlignment="1">
      <alignment horizontal="center" vertical="center"/>
    </xf>
    <xf numFmtId="1" fontId="8" fillId="0" borderId="2" xfId="0" quotePrefix="1" applyNumberFormat="1" applyFont="1" applyBorder="1" applyAlignment="1">
      <alignment horizontal="center" vertical="top" wrapText="1"/>
    </xf>
    <xf numFmtId="1" fontId="6" fillId="0" borderId="15" xfId="0" applyNumberFormat="1" applyFont="1" applyBorder="1" applyAlignment="1">
      <alignment horizontal="center" vertical="top" wrapText="1"/>
    </xf>
    <xf numFmtId="9" fontId="6" fillId="0" borderId="15" xfId="0" applyNumberFormat="1" applyFont="1" applyBorder="1" applyAlignment="1">
      <alignment horizontal="center" vertical="top"/>
    </xf>
    <xf numFmtId="0" fontId="14" fillId="0" borderId="0" xfId="0" applyFont="1"/>
    <xf numFmtId="166" fontId="6" fillId="0" borderId="0" xfId="1" quotePrefix="1" applyNumberFormat="1" applyFont="1" applyFill="1" applyBorder="1" applyAlignment="1">
      <alignment vertical="top"/>
    </xf>
    <xf numFmtId="0" fontId="14" fillId="0" borderId="11" xfId="0" applyFont="1" applyBorder="1"/>
    <xf numFmtId="2" fontId="6" fillId="4" borderId="13" xfId="0" applyNumberFormat="1" applyFont="1" applyFill="1" applyBorder="1" applyAlignment="1">
      <alignment horizontal="right"/>
    </xf>
    <xf numFmtId="0" fontId="6" fillId="4" borderId="13" xfId="0" applyFont="1" applyFill="1" applyBorder="1" applyAlignment="1">
      <alignment horizontal="center"/>
    </xf>
    <xf numFmtId="0" fontId="6" fillId="4" borderId="13" xfId="0" applyFont="1" applyFill="1" applyBorder="1"/>
    <xf numFmtId="0" fontId="6" fillId="0" borderId="0" xfId="0" applyFont="1" applyAlignment="1">
      <alignment horizontal="center"/>
    </xf>
    <xf numFmtId="0" fontId="14" fillId="0" borderId="0" xfId="0" applyFont="1" applyAlignment="1">
      <alignment horizontal="center"/>
    </xf>
    <xf numFmtId="9" fontId="6" fillId="0" borderId="2" xfId="0" applyNumberFormat="1" applyFont="1" applyBorder="1" applyAlignment="1">
      <alignment horizontal="center" vertical="top" wrapText="1"/>
    </xf>
    <xf numFmtId="9" fontId="8" fillId="0" borderId="2" xfId="0" applyNumberFormat="1" applyFont="1" applyBorder="1" applyAlignment="1">
      <alignment horizontal="center" vertical="top" wrapText="1"/>
    </xf>
    <xf numFmtId="0" fontId="16" fillId="0" borderId="15" xfId="0" applyFont="1" applyBorder="1" applyAlignment="1">
      <alignment horizontal="left" vertical="top" wrapText="1"/>
    </xf>
    <xf numFmtId="0" fontId="6" fillId="6" borderId="2" xfId="0" applyFont="1" applyFill="1" applyBorder="1" applyAlignment="1">
      <alignment horizontal="left" vertical="top" wrapText="1"/>
    </xf>
    <xf numFmtId="0" fontId="8" fillId="6" borderId="2" xfId="0" applyFont="1" applyFill="1" applyBorder="1" applyAlignment="1">
      <alignment horizontal="left" vertical="top" wrapText="1"/>
    </xf>
    <xf numFmtId="0" fontId="6" fillId="6" borderId="15" xfId="0" applyFont="1" applyFill="1" applyBorder="1" applyAlignment="1">
      <alignment horizontal="left" vertical="top" wrapText="1"/>
    </xf>
    <xf numFmtId="0" fontId="8" fillId="6" borderId="15" xfId="0" applyFont="1" applyFill="1" applyBorder="1" applyAlignment="1">
      <alignment horizontal="left" vertical="top" wrapText="1"/>
    </xf>
    <xf numFmtId="0" fontId="6" fillId="3" borderId="12" xfId="0" applyFont="1" applyFill="1" applyBorder="1" applyAlignment="1">
      <alignment horizontal="center" vertical="top" wrapText="1"/>
    </xf>
    <xf numFmtId="0" fontId="6" fillId="3" borderId="9" xfId="0" applyFont="1" applyFill="1" applyBorder="1" applyAlignment="1">
      <alignment horizontal="center" vertical="center"/>
    </xf>
    <xf numFmtId="0" fontId="8" fillId="0" borderId="0" xfId="0" applyFont="1" applyAlignment="1">
      <alignment horizontal="center"/>
    </xf>
    <xf numFmtId="0" fontId="13" fillId="0" borderId="0" xfId="0" applyFont="1" applyAlignment="1">
      <alignment horizontal="center"/>
    </xf>
    <xf numFmtId="0" fontId="8" fillId="0" borderId="0" xfId="0" applyFont="1" applyAlignment="1">
      <alignment horizontal="center" vertical="top"/>
    </xf>
    <xf numFmtId="0" fontId="8" fillId="4" borderId="2" xfId="0" applyFont="1" applyFill="1" applyBorder="1" applyAlignment="1">
      <alignment horizontal="left" vertical="top"/>
    </xf>
    <xf numFmtId="0" fontId="8" fillId="4" borderId="12" xfId="0" applyFont="1" applyFill="1" applyBorder="1" applyAlignment="1">
      <alignment horizontal="right"/>
    </xf>
    <xf numFmtId="0" fontId="8" fillId="4" borderId="13" xfId="0" applyFont="1" applyFill="1" applyBorder="1" applyAlignment="1">
      <alignment horizontal="right"/>
    </xf>
    <xf numFmtId="0" fontId="8" fillId="4" borderId="12" xfId="0" quotePrefix="1" applyFont="1" applyFill="1" applyBorder="1" applyAlignment="1">
      <alignment horizontal="right"/>
    </xf>
    <xf numFmtId="0" fontId="8" fillId="4" borderId="13" xfId="0" quotePrefix="1" applyFont="1" applyFill="1" applyBorder="1" applyAlignment="1">
      <alignment horizontal="right"/>
    </xf>
    <xf numFmtId="0" fontId="6" fillId="3" borderId="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0" xfId="0" applyFont="1" applyFill="1" applyBorder="1" applyAlignment="1">
      <alignment horizontal="center" vertical="center"/>
    </xf>
    <xf numFmtId="0" fontId="6" fillId="3" borderId="12" xfId="0" applyFont="1" applyFill="1" applyBorder="1" applyAlignment="1">
      <alignment horizontal="center"/>
    </xf>
    <xf numFmtId="0" fontId="6" fillId="3" borderId="14" xfId="0" applyFont="1" applyFill="1" applyBorder="1" applyAlignment="1">
      <alignment horizontal="center"/>
    </xf>
    <xf numFmtId="0" fontId="6" fillId="3" borderId="13" xfId="0" applyFont="1" applyFill="1" applyBorder="1" applyAlignment="1">
      <alignment horizontal="center"/>
    </xf>
    <xf numFmtId="0" fontId="6" fillId="3" borderId="12" xfId="0" applyFont="1" applyFill="1" applyBorder="1" applyAlignment="1">
      <alignment horizontal="center" vertical="top"/>
    </xf>
    <xf numFmtId="0" fontId="6" fillId="3" borderId="14" xfId="0" applyFont="1" applyFill="1" applyBorder="1" applyAlignment="1">
      <alignment horizontal="center" vertical="top"/>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3"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top"/>
    </xf>
    <xf numFmtId="0" fontId="5" fillId="0" borderId="0" xfId="0" applyFont="1" applyAlignment="1">
      <alignment horizontal="left" vertical="top"/>
    </xf>
    <xf numFmtId="0" fontId="5" fillId="0" borderId="1" xfId="0" applyFont="1" applyBorder="1" applyAlignment="1">
      <alignment horizontal="left"/>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0" xfId="0" applyFont="1" applyFill="1" applyAlignment="1">
      <alignment horizontal="center" vertical="center" wrapText="1"/>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K72"/>
  <sheetViews>
    <sheetView tabSelected="1" showRuler="0" view="pageBreakPreview" zoomScale="70" zoomScaleNormal="40" zoomScaleSheetLayoutView="70" zoomScalePageLayoutView="55" workbookViewId="0">
      <selection activeCell="R10" sqref="R10:S10"/>
    </sheetView>
  </sheetViews>
  <sheetFormatPr defaultColWidth="9.140625" defaultRowHeight="15" x14ac:dyDescent="0.25"/>
  <cols>
    <col min="1" max="1" width="6.42578125" style="2" customWidth="1"/>
    <col min="2" max="2" width="18" style="2" customWidth="1"/>
    <col min="3" max="3" width="14.85546875" style="2" customWidth="1"/>
    <col min="4" max="4" width="15" style="2" customWidth="1"/>
    <col min="5" max="6" width="7.7109375" style="2" customWidth="1"/>
    <col min="7" max="7" width="18.28515625" style="2" customWidth="1"/>
    <col min="8" max="8" width="7.28515625" style="2" customWidth="1"/>
    <col min="9" max="9" width="21.42578125" style="2" customWidth="1"/>
    <col min="10" max="10" width="9" style="2" customWidth="1"/>
    <col min="11" max="11" width="19.28515625" style="2" customWidth="1"/>
    <col min="12" max="12" width="7.7109375" style="2" customWidth="1"/>
    <col min="13" max="13" width="18.28515625" style="2" customWidth="1"/>
    <col min="14" max="14" width="7.7109375" style="2" customWidth="1"/>
    <col min="15" max="15" width="18.7109375" style="2" customWidth="1"/>
    <col min="16" max="16" width="7.7109375" style="2" customWidth="1"/>
    <col min="17" max="17" width="18.28515625" style="2" customWidth="1"/>
    <col min="18" max="18" width="9" style="2" customWidth="1"/>
    <col min="19" max="19" width="17.85546875" style="2" customWidth="1"/>
    <col min="20" max="20" width="8" style="2" customWidth="1"/>
    <col min="21" max="21" width="11.42578125" style="2" customWidth="1"/>
    <col min="22" max="22" width="5.5703125" style="4" customWidth="1"/>
    <col min="23" max="23" width="16.7109375" style="63" customWidth="1"/>
    <col min="24" max="24" width="8" style="63" customWidth="1"/>
    <col min="25" max="25" width="5.5703125" style="70" customWidth="1"/>
    <col min="26" max="26" width="8" style="2" customWidth="1"/>
    <col min="27" max="27" width="17.42578125" style="2" customWidth="1"/>
    <col min="28" max="28" width="9.5703125" style="2" customWidth="1"/>
    <col min="29" max="29" width="5.5703125" style="4" customWidth="1"/>
    <col min="30" max="30" width="10.28515625" style="2" customWidth="1"/>
    <col min="31" max="31" width="15" style="2" customWidth="1"/>
    <col min="32" max="32" width="9.140625" style="2"/>
    <col min="33" max="37" width="19.5703125" style="2" customWidth="1"/>
    <col min="38" max="16384" width="9.140625" style="2"/>
  </cols>
  <sheetData>
    <row r="1" spans="1:37" ht="23.25" x14ac:dyDescent="0.35">
      <c r="A1" s="119"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
    </row>
    <row r="2" spans="1:37" ht="23.25" x14ac:dyDescent="0.35">
      <c r="A2" s="119"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3"/>
    </row>
    <row r="3" spans="1:37" ht="23.25" x14ac:dyDescent="0.35">
      <c r="A3" s="119" t="s">
        <v>56</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3"/>
    </row>
    <row r="4" spans="1:37" ht="23.25" x14ac:dyDescent="0.35">
      <c r="A4" s="120" t="s">
        <v>151</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
    </row>
    <row r="5" spans="1:37" ht="18" x14ac:dyDescent="0.2">
      <c r="A5" s="121" t="s">
        <v>2</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row>
    <row r="6" spans="1:37" ht="18" x14ac:dyDescent="0.25">
      <c r="A6" s="122" t="s">
        <v>56</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row>
    <row r="7" spans="1:37" ht="81" customHeight="1" x14ac:dyDescent="0.2">
      <c r="A7" s="123" t="s">
        <v>3</v>
      </c>
      <c r="B7" s="123" t="s">
        <v>4</v>
      </c>
      <c r="C7" s="124" t="s">
        <v>5</v>
      </c>
      <c r="D7" s="124" t="s">
        <v>6</v>
      </c>
      <c r="E7" s="111" t="s">
        <v>7</v>
      </c>
      <c r="F7" s="112"/>
      <c r="G7" s="115"/>
      <c r="H7" s="111" t="s">
        <v>133</v>
      </c>
      <c r="I7" s="115"/>
      <c r="J7" s="111" t="s">
        <v>134</v>
      </c>
      <c r="K7" s="112"/>
      <c r="L7" s="111" t="s">
        <v>8</v>
      </c>
      <c r="M7" s="112"/>
      <c r="N7" s="112"/>
      <c r="O7" s="112"/>
      <c r="P7" s="112"/>
      <c r="Q7" s="112"/>
      <c r="R7" s="112"/>
      <c r="S7" s="115"/>
      <c r="T7" s="111" t="s">
        <v>48</v>
      </c>
      <c r="U7" s="112"/>
      <c r="V7" s="112"/>
      <c r="W7" s="112"/>
      <c r="X7" s="112"/>
      <c r="Y7" s="115"/>
      <c r="Z7" s="111" t="s">
        <v>135</v>
      </c>
      <c r="AA7" s="115"/>
      <c r="AB7" s="111" t="s">
        <v>136</v>
      </c>
      <c r="AC7" s="112"/>
      <c r="AD7" s="112"/>
      <c r="AE7" s="104" t="s">
        <v>9</v>
      </c>
      <c r="AG7" s="4"/>
      <c r="AH7" s="4"/>
      <c r="AI7" s="4"/>
      <c r="AJ7" s="4"/>
      <c r="AK7" s="4"/>
    </row>
    <row r="8" spans="1:37" ht="18" customHeight="1" x14ac:dyDescent="0.2">
      <c r="A8" s="123"/>
      <c r="B8" s="123"/>
      <c r="C8" s="124"/>
      <c r="D8" s="124"/>
      <c r="E8" s="117"/>
      <c r="F8" s="125"/>
      <c r="G8" s="118"/>
      <c r="H8" s="117"/>
      <c r="I8" s="118"/>
      <c r="J8" s="113"/>
      <c r="K8" s="114"/>
      <c r="L8" s="113"/>
      <c r="M8" s="114"/>
      <c r="N8" s="114"/>
      <c r="O8" s="114"/>
      <c r="P8" s="114"/>
      <c r="Q8" s="114"/>
      <c r="R8" s="114"/>
      <c r="S8" s="116"/>
      <c r="T8" s="113"/>
      <c r="U8" s="114"/>
      <c r="V8" s="114"/>
      <c r="W8" s="114"/>
      <c r="X8" s="114"/>
      <c r="Y8" s="116"/>
      <c r="Z8" s="113"/>
      <c r="AA8" s="116"/>
      <c r="AB8" s="113"/>
      <c r="AC8" s="114"/>
      <c r="AD8" s="114"/>
      <c r="AE8" s="105"/>
    </row>
    <row r="9" spans="1:37" ht="15.75" customHeight="1" x14ac:dyDescent="0.2">
      <c r="A9" s="123"/>
      <c r="B9" s="123"/>
      <c r="C9" s="124"/>
      <c r="D9" s="124"/>
      <c r="E9" s="113"/>
      <c r="F9" s="114"/>
      <c r="G9" s="116"/>
      <c r="H9" s="113"/>
      <c r="I9" s="116"/>
      <c r="J9" s="106">
        <v>2022</v>
      </c>
      <c r="K9" s="107"/>
      <c r="L9" s="108" t="s">
        <v>10</v>
      </c>
      <c r="M9" s="109"/>
      <c r="N9" s="108" t="s">
        <v>11</v>
      </c>
      <c r="O9" s="109"/>
      <c r="P9" s="108" t="s">
        <v>12</v>
      </c>
      <c r="Q9" s="109"/>
      <c r="R9" s="108" t="s">
        <v>13</v>
      </c>
      <c r="S9" s="109"/>
      <c r="T9" s="108">
        <v>2022</v>
      </c>
      <c r="U9" s="110"/>
      <c r="V9" s="110"/>
      <c r="W9" s="110"/>
      <c r="X9" s="110"/>
      <c r="Y9" s="109"/>
      <c r="Z9" s="108">
        <v>2022</v>
      </c>
      <c r="AA9" s="109"/>
      <c r="AB9" s="108">
        <v>2022</v>
      </c>
      <c r="AC9" s="110"/>
      <c r="AD9" s="109"/>
      <c r="AE9" s="5"/>
    </row>
    <row r="10" spans="1:37" s="7" customFormat="1" ht="15.75" x14ac:dyDescent="0.25">
      <c r="A10" s="88">
        <v>1</v>
      </c>
      <c r="B10" s="88">
        <v>2</v>
      </c>
      <c r="C10" s="88">
        <v>3</v>
      </c>
      <c r="D10" s="88">
        <v>4</v>
      </c>
      <c r="E10" s="93">
        <v>5</v>
      </c>
      <c r="F10" s="103"/>
      <c r="G10" s="94"/>
      <c r="H10" s="93">
        <v>6</v>
      </c>
      <c r="I10" s="94"/>
      <c r="J10" s="99">
        <v>7</v>
      </c>
      <c r="K10" s="100"/>
      <c r="L10" s="99">
        <v>8</v>
      </c>
      <c r="M10" s="100"/>
      <c r="N10" s="99">
        <v>9</v>
      </c>
      <c r="O10" s="100"/>
      <c r="P10" s="99">
        <v>10</v>
      </c>
      <c r="Q10" s="100"/>
      <c r="R10" s="99">
        <v>11</v>
      </c>
      <c r="S10" s="100"/>
      <c r="T10" s="96">
        <v>12</v>
      </c>
      <c r="U10" s="98"/>
      <c r="V10" s="98"/>
      <c r="W10" s="98"/>
      <c r="X10" s="98"/>
      <c r="Y10" s="97"/>
      <c r="Z10" s="96">
        <v>13</v>
      </c>
      <c r="AA10" s="97"/>
      <c r="AB10" s="96">
        <v>14</v>
      </c>
      <c r="AC10" s="98"/>
      <c r="AD10" s="97"/>
      <c r="AE10" s="6">
        <v>15</v>
      </c>
    </row>
    <row r="11" spans="1:37" s="7" customFormat="1" ht="87" customHeight="1" x14ac:dyDescent="0.2">
      <c r="A11" s="89"/>
      <c r="B11" s="89"/>
      <c r="C11" s="89"/>
      <c r="D11" s="89"/>
      <c r="E11" s="91" t="s">
        <v>14</v>
      </c>
      <c r="F11" s="101"/>
      <c r="G11" s="90" t="s">
        <v>15</v>
      </c>
      <c r="H11" s="91" t="s">
        <v>14</v>
      </c>
      <c r="I11" s="90" t="s">
        <v>15</v>
      </c>
      <c r="J11" s="91" t="s">
        <v>14</v>
      </c>
      <c r="K11" s="88" t="s">
        <v>15</v>
      </c>
      <c r="L11" s="91" t="s">
        <v>14</v>
      </c>
      <c r="M11" s="88" t="s">
        <v>15</v>
      </c>
      <c r="N11" s="91" t="s">
        <v>14</v>
      </c>
      <c r="O11" s="88" t="s">
        <v>15</v>
      </c>
      <c r="P11" s="91" t="s">
        <v>14</v>
      </c>
      <c r="Q11" s="88" t="s">
        <v>15</v>
      </c>
      <c r="R11" s="91" t="s">
        <v>14</v>
      </c>
      <c r="S11" s="88" t="s">
        <v>15</v>
      </c>
      <c r="T11" s="78" t="s">
        <v>16</v>
      </c>
      <c r="U11" s="93" t="s">
        <v>49</v>
      </c>
      <c r="V11" s="94"/>
      <c r="W11" s="8" t="s">
        <v>17</v>
      </c>
      <c r="X11" s="93" t="s">
        <v>50</v>
      </c>
      <c r="Y11" s="94"/>
      <c r="Z11" s="78" t="s">
        <v>18</v>
      </c>
      <c r="AA11" s="8" t="s">
        <v>19</v>
      </c>
      <c r="AB11" s="93" t="s">
        <v>20</v>
      </c>
      <c r="AC11" s="94"/>
      <c r="AD11" s="8" t="s">
        <v>21</v>
      </c>
      <c r="AE11" s="9"/>
    </row>
    <row r="12" spans="1:37" s="7" customFormat="1" ht="15.75" x14ac:dyDescent="0.2">
      <c r="A12" s="90"/>
      <c r="B12" s="90"/>
      <c r="C12" s="90"/>
      <c r="D12" s="90"/>
      <c r="E12" s="92"/>
      <c r="F12" s="95"/>
      <c r="G12" s="102"/>
      <c r="H12" s="92"/>
      <c r="I12" s="102"/>
      <c r="J12" s="92"/>
      <c r="K12" s="90"/>
      <c r="L12" s="92"/>
      <c r="M12" s="90"/>
      <c r="N12" s="92"/>
      <c r="O12" s="90"/>
      <c r="P12" s="92"/>
      <c r="Q12" s="90"/>
      <c r="R12" s="92"/>
      <c r="S12" s="90"/>
      <c r="T12" s="79" t="s">
        <v>14</v>
      </c>
      <c r="U12" s="92" t="s">
        <v>14</v>
      </c>
      <c r="V12" s="95"/>
      <c r="W12" s="10" t="s">
        <v>15</v>
      </c>
      <c r="X12" s="92" t="s">
        <v>15</v>
      </c>
      <c r="Y12" s="95"/>
      <c r="Z12" s="79" t="s">
        <v>14</v>
      </c>
      <c r="AA12" s="10" t="s">
        <v>15</v>
      </c>
      <c r="AB12" s="92" t="s">
        <v>14</v>
      </c>
      <c r="AC12" s="95"/>
      <c r="AD12" s="10" t="s">
        <v>15</v>
      </c>
      <c r="AE12" s="9"/>
    </row>
    <row r="13" spans="1:37" s="63" customFormat="1" ht="132" customHeight="1" x14ac:dyDescent="0.25">
      <c r="A13" s="40">
        <v>1</v>
      </c>
      <c r="B13" s="13" t="s">
        <v>22</v>
      </c>
      <c r="C13" s="41" t="s">
        <v>59</v>
      </c>
      <c r="D13" s="15" t="s">
        <v>100</v>
      </c>
      <c r="E13" s="38">
        <v>100</v>
      </c>
      <c r="F13" s="39" t="s">
        <v>81</v>
      </c>
      <c r="G13" s="55"/>
      <c r="H13" s="38">
        <v>100</v>
      </c>
      <c r="I13" s="55">
        <f>I14+I17+I22+I30+I34</f>
        <v>3464640147</v>
      </c>
      <c r="J13" s="38">
        <v>100</v>
      </c>
      <c r="K13" s="55">
        <f>K14+K17+K22+K30+K34</f>
        <v>2828493440</v>
      </c>
      <c r="L13" s="38">
        <v>0</v>
      </c>
      <c r="M13" s="55"/>
      <c r="N13" s="38"/>
      <c r="O13" s="55"/>
      <c r="P13" s="38"/>
      <c r="Q13" s="55"/>
      <c r="R13" s="38">
        <v>100</v>
      </c>
      <c r="S13" s="55">
        <f>S14+S17+S22+S30+S34</f>
        <v>2680460625</v>
      </c>
      <c r="T13" s="54">
        <f t="shared" ref="T13:T27" si="0">SUM(L13,N13,P13,R13)</f>
        <v>100</v>
      </c>
      <c r="U13" s="54">
        <f t="shared" ref="U13:U27" si="1">T13/J13*100</f>
        <v>100</v>
      </c>
      <c r="V13" s="53" t="s">
        <v>81</v>
      </c>
      <c r="W13" s="56">
        <f t="shared" ref="W13:W27" si="2">SUM(M13,O13,Q13,S13)</f>
        <v>2680460625</v>
      </c>
      <c r="X13" s="57">
        <f t="shared" ref="X13:X27" si="3">W13/K13*100</f>
        <v>94.766372341312561</v>
      </c>
      <c r="Y13" s="40" t="s">
        <v>81</v>
      </c>
      <c r="Z13" s="54">
        <f t="shared" ref="Z13:Z36" si="4">SUM(H13,T13)</f>
        <v>200</v>
      </c>
      <c r="AA13" s="56">
        <f t="shared" ref="AA13:AA55" si="5">SUM(I13,W13)</f>
        <v>6145100772</v>
      </c>
      <c r="AB13" s="51"/>
      <c r="AC13" s="40" t="s">
        <v>81</v>
      </c>
      <c r="AD13" s="57"/>
      <c r="AE13" s="42" t="s">
        <v>57</v>
      </c>
      <c r="AH13" s="64">
        <f>M13+O13+Q13+S13</f>
        <v>2680460625</v>
      </c>
    </row>
    <row r="14" spans="1:37" s="63" customFormat="1" ht="126" x14ac:dyDescent="0.25">
      <c r="A14" s="40">
        <v>2</v>
      </c>
      <c r="B14" s="41" t="s">
        <v>23</v>
      </c>
      <c r="C14" s="15" t="s">
        <v>60</v>
      </c>
      <c r="D14" s="15" t="s">
        <v>96</v>
      </c>
      <c r="E14" s="38">
        <f>SUM(E15:E16)</f>
        <v>45</v>
      </c>
      <c r="F14" s="39" t="s">
        <v>47</v>
      </c>
      <c r="G14" s="36"/>
      <c r="H14" s="38">
        <f t="shared" ref="H14:M14" si="6">SUM(H15:H16)</f>
        <v>15</v>
      </c>
      <c r="I14" s="36">
        <f t="shared" si="6"/>
        <v>8000000</v>
      </c>
      <c r="J14" s="38">
        <f t="shared" si="6"/>
        <v>15</v>
      </c>
      <c r="K14" s="36">
        <f t="shared" si="6"/>
        <v>7999700</v>
      </c>
      <c r="L14" s="38">
        <f t="shared" si="6"/>
        <v>0</v>
      </c>
      <c r="M14" s="36"/>
      <c r="N14" s="38"/>
      <c r="O14" s="36"/>
      <c r="P14" s="38"/>
      <c r="Q14" s="36"/>
      <c r="R14" s="38">
        <f t="shared" ref="R14" si="7">SUM(R15:R16)</f>
        <v>15</v>
      </c>
      <c r="S14" s="36">
        <f t="shared" ref="S14" si="8">SUM(S15:S16)</f>
        <v>7999700</v>
      </c>
      <c r="T14" s="54">
        <f t="shared" si="0"/>
        <v>15</v>
      </c>
      <c r="U14" s="54">
        <f t="shared" si="1"/>
        <v>100</v>
      </c>
      <c r="V14" s="53" t="s">
        <v>81</v>
      </c>
      <c r="W14" s="52">
        <f t="shared" si="2"/>
        <v>7999700</v>
      </c>
      <c r="X14" s="51">
        <f t="shared" si="3"/>
        <v>100</v>
      </c>
      <c r="Y14" s="53" t="s">
        <v>81</v>
      </c>
      <c r="Z14" s="54">
        <f t="shared" si="4"/>
        <v>30</v>
      </c>
      <c r="AA14" s="52">
        <f t="shared" si="5"/>
        <v>15999700</v>
      </c>
      <c r="AB14" s="51"/>
      <c r="AC14" s="53" t="s">
        <v>81</v>
      </c>
      <c r="AD14" s="51"/>
      <c r="AE14" s="65"/>
      <c r="AH14" s="64"/>
    </row>
    <row r="15" spans="1:37" ht="75" x14ac:dyDescent="0.2">
      <c r="A15" s="12"/>
      <c r="B15" s="13"/>
      <c r="C15" s="21" t="s">
        <v>61</v>
      </c>
      <c r="D15" s="24" t="s">
        <v>109</v>
      </c>
      <c r="E15" s="16">
        <f>5*3</f>
        <v>15</v>
      </c>
      <c r="F15" s="17" t="s">
        <v>47</v>
      </c>
      <c r="G15" s="18"/>
      <c r="H15" s="16">
        <v>5</v>
      </c>
      <c r="I15" s="18">
        <v>6500000</v>
      </c>
      <c r="J15" s="16">
        <v>5</v>
      </c>
      <c r="K15" s="18">
        <v>7999700</v>
      </c>
      <c r="L15" s="16">
        <v>0</v>
      </c>
      <c r="M15" s="18"/>
      <c r="N15" s="16"/>
      <c r="O15" s="18"/>
      <c r="P15" s="16"/>
      <c r="Q15" s="18"/>
      <c r="R15" s="16">
        <v>5</v>
      </c>
      <c r="S15" s="18">
        <v>7999700</v>
      </c>
      <c r="T15" s="50">
        <f t="shared" si="0"/>
        <v>5</v>
      </c>
      <c r="U15" s="50">
        <f t="shared" si="1"/>
        <v>100</v>
      </c>
      <c r="V15" s="29" t="s">
        <v>81</v>
      </c>
      <c r="W15" s="34">
        <f t="shared" si="2"/>
        <v>7999700</v>
      </c>
      <c r="X15" s="49">
        <f t="shared" si="3"/>
        <v>100</v>
      </c>
      <c r="Y15" s="29" t="s">
        <v>81</v>
      </c>
      <c r="Z15" s="50">
        <f t="shared" si="4"/>
        <v>10</v>
      </c>
      <c r="AA15" s="34">
        <f t="shared" si="5"/>
        <v>14499700</v>
      </c>
      <c r="AB15" s="49"/>
      <c r="AC15" s="29" t="s">
        <v>81</v>
      </c>
      <c r="AD15" s="49"/>
      <c r="AE15" s="11"/>
      <c r="AH15" s="20"/>
    </row>
    <row r="16" spans="1:37" ht="90" x14ac:dyDescent="0.2">
      <c r="A16" s="12"/>
      <c r="B16" s="13"/>
      <c r="C16" s="21" t="s">
        <v>62</v>
      </c>
      <c r="D16" s="24" t="s">
        <v>110</v>
      </c>
      <c r="E16" s="16">
        <f>10*3</f>
        <v>30</v>
      </c>
      <c r="F16" s="17" t="s">
        <v>80</v>
      </c>
      <c r="G16" s="35"/>
      <c r="H16" s="16">
        <v>10</v>
      </c>
      <c r="I16" s="23">
        <v>1500000</v>
      </c>
      <c r="J16" s="16">
        <v>10</v>
      </c>
      <c r="K16" s="23">
        <v>0</v>
      </c>
      <c r="L16" s="16"/>
      <c r="M16" s="23"/>
      <c r="N16" s="16"/>
      <c r="O16" s="23"/>
      <c r="P16" s="16"/>
      <c r="Q16" s="35"/>
      <c r="R16" s="16">
        <v>10</v>
      </c>
      <c r="S16" s="35">
        <v>0</v>
      </c>
      <c r="T16" s="50">
        <f t="shared" si="0"/>
        <v>10</v>
      </c>
      <c r="U16" s="50">
        <f t="shared" si="1"/>
        <v>100</v>
      </c>
      <c r="V16" s="29" t="s">
        <v>81</v>
      </c>
      <c r="W16" s="34">
        <f t="shared" si="2"/>
        <v>0</v>
      </c>
      <c r="X16" s="49"/>
      <c r="Y16" s="29" t="s">
        <v>81</v>
      </c>
      <c r="Z16" s="50">
        <f t="shared" si="4"/>
        <v>20</v>
      </c>
      <c r="AA16" s="34">
        <f t="shared" si="5"/>
        <v>1500000</v>
      </c>
      <c r="AB16" s="49"/>
      <c r="AC16" s="29" t="s">
        <v>81</v>
      </c>
      <c r="AD16" s="49"/>
      <c r="AE16" s="11"/>
      <c r="AH16" s="20"/>
    </row>
    <row r="17" spans="1:34" s="63" customFormat="1" ht="94.5" x14ac:dyDescent="0.25">
      <c r="A17" s="12"/>
      <c r="B17" s="13"/>
      <c r="C17" s="14" t="s">
        <v>63</v>
      </c>
      <c r="D17" s="15" t="s">
        <v>97</v>
      </c>
      <c r="E17" s="61">
        <f>SUM(E19:E21)</f>
        <v>42</v>
      </c>
      <c r="F17" s="62" t="s">
        <v>47</v>
      </c>
      <c r="G17" s="35"/>
      <c r="H17" s="61">
        <f>SUM(H19:H21)</f>
        <v>14</v>
      </c>
      <c r="I17" s="35">
        <f>SUM(I18:I21)</f>
        <v>3023789119</v>
      </c>
      <c r="J17" s="61">
        <f>SUM(J19:J21)</f>
        <v>14</v>
      </c>
      <c r="K17" s="35">
        <f>SUM(K18:K21)</f>
        <v>2235136440</v>
      </c>
      <c r="L17" s="61">
        <f>SUM(L19:L21)</f>
        <v>0</v>
      </c>
      <c r="M17" s="35"/>
      <c r="N17" s="61"/>
      <c r="O17" s="35"/>
      <c r="P17" s="61"/>
      <c r="Q17" s="35"/>
      <c r="R17" s="61">
        <f>SUM(R19:R21)</f>
        <v>14</v>
      </c>
      <c r="S17" s="35">
        <f>SUM(S18:S21)</f>
        <v>2126869519</v>
      </c>
      <c r="T17" s="54">
        <f t="shared" si="0"/>
        <v>14</v>
      </c>
      <c r="U17" s="54">
        <f t="shared" si="1"/>
        <v>100</v>
      </c>
      <c r="V17" s="53" t="s">
        <v>81</v>
      </c>
      <c r="W17" s="52">
        <f t="shared" si="2"/>
        <v>2126869519</v>
      </c>
      <c r="X17" s="51">
        <f t="shared" si="3"/>
        <v>95.1561381639861</v>
      </c>
      <c r="Y17" s="53" t="s">
        <v>81</v>
      </c>
      <c r="Z17" s="54">
        <f t="shared" si="4"/>
        <v>28</v>
      </c>
      <c r="AA17" s="52">
        <f t="shared" si="5"/>
        <v>5150658638</v>
      </c>
      <c r="AB17" s="51"/>
      <c r="AC17" s="53" t="s">
        <v>81</v>
      </c>
      <c r="AD17" s="51"/>
      <c r="AE17" s="19"/>
      <c r="AH17" s="64">
        <f>M17+O17+Q17+S17</f>
        <v>2126869519</v>
      </c>
    </row>
    <row r="18" spans="1:34" ht="90" x14ac:dyDescent="0.2">
      <c r="A18" s="12"/>
      <c r="B18" s="13"/>
      <c r="C18" s="21" t="s">
        <v>64</v>
      </c>
      <c r="D18" s="21" t="s">
        <v>111</v>
      </c>
      <c r="E18" s="37"/>
      <c r="F18" s="22" t="s">
        <v>108</v>
      </c>
      <c r="G18" s="18"/>
      <c r="H18" s="37"/>
      <c r="I18" s="18">
        <v>3018789119</v>
      </c>
      <c r="J18" s="37">
        <v>20</v>
      </c>
      <c r="K18" s="18">
        <v>2230137140</v>
      </c>
      <c r="L18" s="37"/>
      <c r="M18" s="18"/>
      <c r="N18" s="37"/>
      <c r="O18" s="18"/>
      <c r="P18" s="37"/>
      <c r="Q18" s="18"/>
      <c r="R18" s="37">
        <v>20</v>
      </c>
      <c r="S18" s="18">
        <v>2122369919</v>
      </c>
      <c r="T18" s="50">
        <f t="shared" si="0"/>
        <v>20</v>
      </c>
      <c r="U18" s="50">
        <f t="shared" si="1"/>
        <v>100</v>
      </c>
      <c r="V18" s="29" t="s">
        <v>81</v>
      </c>
      <c r="W18" s="34">
        <f t="shared" si="2"/>
        <v>2122369919</v>
      </c>
      <c r="X18" s="49">
        <f t="shared" si="3"/>
        <v>95.167686369278613</v>
      </c>
      <c r="Y18" s="29" t="s">
        <v>81</v>
      </c>
      <c r="Z18" s="50">
        <f t="shared" si="4"/>
        <v>20</v>
      </c>
      <c r="AA18" s="34">
        <f t="shared" si="5"/>
        <v>5141159038</v>
      </c>
      <c r="AB18" s="49"/>
      <c r="AC18" s="29" t="s">
        <v>81</v>
      </c>
      <c r="AD18" s="49"/>
      <c r="AE18" s="11"/>
      <c r="AH18" s="20">
        <f>M18+O18+Q18+S18</f>
        <v>2122369919</v>
      </c>
    </row>
    <row r="19" spans="1:34" ht="195" x14ac:dyDescent="0.2">
      <c r="A19" s="12"/>
      <c r="B19" s="13"/>
      <c r="C19" s="21" t="s">
        <v>65</v>
      </c>
      <c r="D19" s="24" t="s">
        <v>112</v>
      </c>
      <c r="E19" s="37">
        <f>1*3</f>
        <v>3</v>
      </c>
      <c r="F19" s="22" t="s">
        <v>80</v>
      </c>
      <c r="G19" s="18"/>
      <c r="H19" s="37">
        <v>1</v>
      </c>
      <c r="I19" s="18">
        <v>2000000</v>
      </c>
      <c r="J19" s="37">
        <v>1</v>
      </c>
      <c r="K19" s="18">
        <v>1999700</v>
      </c>
      <c r="L19" s="37"/>
      <c r="M19" s="18"/>
      <c r="N19" s="37"/>
      <c r="O19" s="18"/>
      <c r="P19" s="37"/>
      <c r="Q19" s="18"/>
      <c r="R19" s="37">
        <v>1</v>
      </c>
      <c r="S19" s="18">
        <v>1500000</v>
      </c>
      <c r="T19" s="50">
        <f t="shared" si="0"/>
        <v>1</v>
      </c>
      <c r="U19" s="50">
        <f t="shared" si="1"/>
        <v>100</v>
      </c>
      <c r="V19" s="29" t="s">
        <v>81</v>
      </c>
      <c r="W19" s="34">
        <f t="shared" si="2"/>
        <v>1500000</v>
      </c>
      <c r="X19" s="49">
        <f t="shared" si="3"/>
        <v>75.011251687753173</v>
      </c>
      <c r="Y19" s="29" t="s">
        <v>81</v>
      </c>
      <c r="Z19" s="50">
        <f t="shared" si="4"/>
        <v>2</v>
      </c>
      <c r="AA19" s="34">
        <f t="shared" si="5"/>
        <v>3500000</v>
      </c>
      <c r="AB19" s="49"/>
      <c r="AC19" s="29" t="s">
        <v>81</v>
      </c>
      <c r="AD19" s="49"/>
      <c r="AE19" s="11"/>
      <c r="AH19" s="20">
        <f>M19+O19+Q19+S19</f>
        <v>1500000</v>
      </c>
    </row>
    <row r="20" spans="1:34" ht="225" x14ac:dyDescent="0.2">
      <c r="A20" s="12"/>
      <c r="B20" s="13"/>
      <c r="C20" s="21" t="s">
        <v>66</v>
      </c>
      <c r="D20" s="24" t="s">
        <v>113</v>
      </c>
      <c r="E20" s="37">
        <f>12*3</f>
        <v>36</v>
      </c>
      <c r="F20" s="22" t="s">
        <v>80</v>
      </c>
      <c r="G20" s="18"/>
      <c r="H20" s="37">
        <v>12</v>
      </c>
      <c r="I20" s="18">
        <v>1500000</v>
      </c>
      <c r="J20" s="37">
        <v>12</v>
      </c>
      <c r="K20" s="18">
        <v>1499800</v>
      </c>
      <c r="L20" s="37"/>
      <c r="M20" s="18"/>
      <c r="N20" s="37"/>
      <c r="O20" s="18"/>
      <c r="P20" s="37"/>
      <c r="Q20" s="18"/>
      <c r="R20" s="37">
        <v>12</v>
      </c>
      <c r="S20" s="18">
        <v>1499800</v>
      </c>
      <c r="T20" s="50">
        <f t="shared" si="0"/>
        <v>12</v>
      </c>
      <c r="U20" s="50">
        <f t="shared" si="1"/>
        <v>100</v>
      </c>
      <c r="V20" s="29" t="s">
        <v>81</v>
      </c>
      <c r="W20" s="34">
        <f t="shared" si="2"/>
        <v>1499800</v>
      </c>
      <c r="X20" s="49">
        <f t="shared" si="3"/>
        <v>100</v>
      </c>
      <c r="Y20" s="29" t="s">
        <v>81</v>
      </c>
      <c r="Z20" s="50">
        <f t="shared" si="4"/>
        <v>24</v>
      </c>
      <c r="AA20" s="34">
        <f t="shared" si="5"/>
        <v>2999800</v>
      </c>
      <c r="AB20" s="49"/>
      <c r="AC20" s="29" t="s">
        <v>81</v>
      </c>
      <c r="AD20" s="49"/>
      <c r="AE20" s="11"/>
      <c r="AH20" s="20">
        <f>M20+O20+Q20+S20</f>
        <v>1499800</v>
      </c>
    </row>
    <row r="21" spans="1:34" ht="105" x14ac:dyDescent="0.2">
      <c r="A21" s="12"/>
      <c r="B21" s="13"/>
      <c r="C21" s="21" t="s">
        <v>67</v>
      </c>
      <c r="D21" s="24" t="s">
        <v>114</v>
      </c>
      <c r="E21" s="37">
        <f>1*3</f>
        <v>3</v>
      </c>
      <c r="F21" s="22" t="s">
        <v>47</v>
      </c>
      <c r="G21" s="18"/>
      <c r="H21" s="37">
        <v>1</v>
      </c>
      <c r="I21" s="18">
        <v>1500000</v>
      </c>
      <c r="J21" s="37">
        <v>1</v>
      </c>
      <c r="K21" s="18">
        <v>1499800</v>
      </c>
      <c r="L21" s="37"/>
      <c r="M21" s="18"/>
      <c r="N21" s="37"/>
      <c r="O21" s="18"/>
      <c r="P21" s="37"/>
      <c r="Q21" s="18"/>
      <c r="R21" s="37">
        <v>1</v>
      </c>
      <c r="S21" s="18">
        <v>1499800</v>
      </c>
      <c r="T21" s="50">
        <f t="shared" si="0"/>
        <v>1</v>
      </c>
      <c r="U21" s="50">
        <f t="shared" si="1"/>
        <v>100</v>
      </c>
      <c r="V21" s="29" t="s">
        <v>81</v>
      </c>
      <c r="W21" s="34">
        <f t="shared" si="2"/>
        <v>1499800</v>
      </c>
      <c r="X21" s="49">
        <f t="shared" si="3"/>
        <v>100</v>
      </c>
      <c r="Y21" s="29" t="s">
        <v>81</v>
      </c>
      <c r="Z21" s="50">
        <f t="shared" si="4"/>
        <v>2</v>
      </c>
      <c r="AA21" s="34">
        <f t="shared" si="5"/>
        <v>2999800</v>
      </c>
      <c r="AB21" s="49"/>
      <c r="AC21" s="29" t="s">
        <v>81</v>
      </c>
      <c r="AD21" s="49"/>
      <c r="AE21" s="11"/>
      <c r="AH21" s="20">
        <f>M21+O21+Q21+S21</f>
        <v>1499800</v>
      </c>
    </row>
    <row r="22" spans="1:34" s="63" customFormat="1" ht="94.5" x14ac:dyDescent="0.25">
      <c r="A22" s="12"/>
      <c r="B22" s="13"/>
      <c r="C22" s="13" t="s">
        <v>68</v>
      </c>
      <c r="D22" s="15" t="s">
        <v>98</v>
      </c>
      <c r="E22" s="61">
        <f>1*3</f>
        <v>3</v>
      </c>
      <c r="F22" s="62" t="s">
        <v>47</v>
      </c>
      <c r="G22" s="36"/>
      <c r="H22" s="61">
        <v>1</v>
      </c>
      <c r="I22" s="35">
        <f>SUM(I23:I27)</f>
        <v>284688798</v>
      </c>
      <c r="J22" s="61">
        <v>1</v>
      </c>
      <c r="K22" s="35">
        <f>SUM(K23:K27)</f>
        <v>408797700</v>
      </c>
      <c r="L22" s="61">
        <v>0</v>
      </c>
      <c r="M22" s="35"/>
      <c r="N22" s="61"/>
      <c r="O22" s="35"/>
      <c r="P22" s="61"/>
      <c r="Q22" s="35"/>
      <c r="R22" s="61">
        <v>1</v>
      </c>
      <c r="S22" s="35">
        <f>SUM(S23:S27)</f>
        <v>383402660</v>
      </c>
      <c r="T22" s="54">
        <f t="shared" si="0"/>
        <v>1</v>
      </c>
      <c r="U22" s="54">
        <f t="shared" si="1"/>
        <v>100</v>
      </c>
      <c r="V22" s="53" t="s">
        <v>81</v>
      </c>
      <c r="W22" s="52">
        <f t="shared" si="2"/>
        <v>383402660</v>
      </c>
      <c r="X22" s="51">
        <f t="shared" si="3"/>
        <v>93.78787111571323</v>
      </c>
      <c r="Y22" s="53" t="s">
        <v>81</v>
      </c>
      <c r="Z22" s="54">
        <f t="shared" si="4"/>
        <v>2</v>
      </c>
      <c r="AA22" s="52">
        <f t="shared" si="5"/>
        <v>668091458</v>
      </c>
      <c r="AB22" s="51"/>
      <c r="AC22" s="53" t="s">
        <v>81</v>
      </c>
      <c r="AD22" s="51"/>
      <c r="AE22" s="65"/>
      <c r="AH22" s="64"/>
    </row>
    <row r="23" spans="1:34" ht="135" x14ac:dyDescent="0.2">
      <c r="A23" s="12"/>
      <c r="B23" s="13"/>
      <c r="C23" s="24" t="s">
        <v>69</v>
      </c>
      <c r="D23" s="24" t="s">
        <v>115</v>
      </c>
      <c r="E23" s="16">
        <f t="shared" ref="E23:E27" si="9">12*3</f>
        <v>36</v>
      </c>
      <c r="F23" s="17" t="s">
        <v>116</v>
      </c>
      <c r="G23" s="36"/>
      <c r="H23" s="16">
        <v>12</v>
      </c>
      <c r="I23" s="18">
        <v>5450000</v>
      </c>
      <c r="J23" s="16">
        <v>12</v>
      </c>
      <c r="K23" s="18">
        <v>5499300</v>
      </c>
      <c r="L23" s="16"/>
      <c r="M23" s="18"/>
      <c r="N23" s="16"/>
      <c r="O23" s="18"/>
      <c r="P23" s="16"/>
      <c r="Q23" s="18"/>
      <c r="R23" s="16">
        <v>12</v>
      </c>
      <c r="S23" s="18">
        <v>5400000</v>
      </c>
      <c r="T23" s="50">
        <f t="shared" si="0"/>
        <v>12</v>
      </c>
      <c r="U23" s="50">
        <f t="shared" si="1"/>
        <v>100</v>
      </c>
      <c r="V23" s="29" t="s">
        <v>81</v>
      </c>
      <c r="W23" s="34">
        <f t="shared" si="2"/>
        <v>5400000</v>
      </c>
      <c r="X23" s="49">
        <f t="shared" si="3"/>
        <v>98.194315640172377</v>
      </c>
      <c r="Y23" s="29" t="s">
        <v>81</v>
      </c>
      <c r="Z23" s="50">
        <f t="shared" si="4"/>
        <v>24</v>
      </c>
      <c r="AA23" s="34">
        <f t="shared" si="5"/>
        <v>10850000</v>
      </c>
      <c r="AB23" s="49"/>
      <c r="AC23" s="29" t="s">
        <v>81</v>
      </c>
      <c r="AD23" s="49"/>
      <c r="AE23" s="11"/>
      <c r="AH23" s="20"/>
    </row>
    <row r="24" spans="1:34" ht="120" x14ac:dyDescent="0.2">
      <c r="A24" s="12"/>
      <c r="B24" s="13"/>
      <c r="C24" s="24" t="s">
        <v>70</v>
      </c>
      <c r="D24" s="24" t="s">
        <v>117</v>
      </c>
      <c r="E24" s="16">
        <f t="shared" si="9"/>
        <v>36</v>
      </c>
      <c r="F24" s="17" t="s">
        <v>116</v>
      </c>
      <c r="G24" s="18"/>
      <c r="H24" s="16">
        <v>12</v>
      </c>
      <c r="I24" s="18">
        <v>29798000</v>
      </c>
      <c r="J24" s="16">
        <v>12</v>
      </c>
      <c r="K24" s="18">
        <v>216373500</v>
      </c>
      <c r="L24" s="16"/>
      <c r="M24" s="18"/>
      <c r="N24" s="16"/>
      <c r="O24" s="18"/>
      <c r="P24" s="16"/>
      <c r="Q24" s="18"/>
      <c r="R24" s="16">
        <v>12</v>
      </c>
      <c r="S24" s="18">
        <v>216072700</v>
      </c>
      <c r="T24" s="50">
        <f t="shared" si="0"/>
        <v>12</v>
      </c>
      <c r="U24" s="50">
        <f t="shared" si="1"/>
        <v>100</v>
      </c>
      <c r="V24" s="29" t="s">
        <v>81</v>
      </c>
      <c r="W24" s="34">
        <f t="shared" si="2"/>
        <v>216072700</v>
      </c>
      <c r="X24" s="49">
        <f t="shared" si="3"/>
        <v>99.860981127541038</v>
      </c>
      <c r="Y24" s="29" t="s">
        <v>81</v>
      </c>
      <c r="Z24" s="50">
        <f t="shared" si="4"/>
        <v>24</v>
      </c>
      <c r="AA24" s="34">
        <f t="shared" si="5"/>
        <v>245870700</v>
      </c>
      <c r="AB24" s="49"/>
      <c r="AC24" s="29" t="s">
        <v>81</v>
      </c>
      <c r="AD24" s="49"/>
      <c r="AE24" s="11"/>
      <c r="AH24" s="20"/>
    </row>
    <row r="25" spans="1:34" ht="80.25" customHeight="1" x14ac:dyDescent="0.2">
      <c r="A25" s="12"/>
      <c r="B25" s="13"/>
      <c r="C25" s="24" t="s">
        <v>71</v>
      </c>
      <c r="D25" s="21" t="s">
        <v>118</v>
      </c>
      <c r="E25" s="16">
        <f t="shared" si="9"/>
        <v>36</v>
      </c>
      <c r="F25" s="17" t="s">
        <v>116</v>
      </c>
      <c r="G25" s="18"/>
      <c r="H25" s="16">
        <v>12</v>
      </c>
      <c r="I25" s="18">
        <v>43750000</v>
      </c>
      <c r="J25" s="16">
        <v>12</v>
      </c>
      <c r="K25" s="18">
        <v>31900000</v>
      </c>
      <c r="L25" s="16"/>
      <c r="M25" s="18"/>
      <c r="N25" s="16"/>
      <c r="O25" s="18"/>
      <c r="P25" s="16"/>
      <c r="Q25" s="18"/>
      <c r="R25" s="16">
        <v>12</v>
      </c>
      <c r="S25" s="18">
        <v>30280000</v>
      </c>
      <c r="T25" s="50">
        <f t="shared" si="0"/>
        <v>12</v>
      </c>
      <c r="U25" s="50">
        <f t="shared" si="1"/>
        <v>100</v>
      </c>
      <c r="V25" s="29" t="s">
        <v>81</v>
      </c>
      <c r="W25" s="34">
        <f t="shared" si="2"/>
        <v>30280000</v>
      </c>
      <c r="X25" s="49">
        <f t="shared" si="3"/>
        <v>94.921630094043891</v>
      </c>
      <c r="Y25" s="29" t="s">
        <v>81</v>
      </c>
      <c r="Z25" s="50">
        <f t="shared" si="4"/>
        <v>24</v>
      </c>
      <c r="AA25" s="34">
        <f t="shared" si="5"/>
        <v>74030000</v>
      </c>
      <c r="AB25" s="49"/>
      <c r="AC25" s="29" t="s">
        <v>81</v>
      </c>
      <c r="AD25" s="49"/>
      <c r="AE25" s="11"/>
      <c r="AH25" s="20"/>
    </row>
    <row r="26" spans="1:34" ht="105" x14ac:dyDescent="0.2">
      <c r="A26" s="12"/>
      <c r="B26" s="13"/>
      <c r="C26" s="24" t="s">
        <v>72</v>
      </c>
      <c r="D26" s="21" t="s">
        <v>119</v>
      </c>
      <c r="E26" s="16">
        <f t="shared" si="9"/>
        <v>36</v>
      </c>
      <c r="F26" s="17" t="s">
        <v>116</v>
      </c>
      <c r="G26" s="18"/>
      <c r="H26" s="16">
        <v>12</v>
      </c>
      <c r="I26" s="18">
        <v>19921100</v>
      </c>
      <c r="J26" s="16">
        <v>12</v>
      </c>
      <c r="K26" s="18">
        <v>21024900</v>
      </c>
      <c r="L26" s="16"/>
      <c r="M26" s="18"/>
      <c r="N26" s="16"/>
      <c r="O26" s="18"/>
      <c r="P26" s="16"/>
      <c r="Q26" s="18"/>
      <c r="R26" s="16">
        <v>12</v>
      </c>
      <c r="S26" s="18">
        <v>16317350</v>
      </c>
      <c r="T26" s="50">
        <f t="shared" si="0"/>
        <v>12</v>
      </c>
      <c r="U26" s="50">
        <f t="shared" si="1"/>
        <v>100</v>
      </c>
      <c r="V26" s="29" t="s">
        <v>81</v>
      </c>
      <c r="W26" s="34">
        <f t="shared" si="2"/>
        <v>16317350</v>
      </c>
      <c r="X26" s="49">
        <f t="shared" si="3"/>
        <v>77.609643803299903</v>
      </c>
      <c r="Y26" s="29" t="s">
        <v>81</v>
      </c>
      <c r="Z26" s="50">
        <f t="shared" si="4"/>
        <v>24</v>
      </c>
      <c r="AA26" s="34">
        <f t="shared" si="5"/>
        <v>36238450</v>
      </c>
      <c r="AB26" s="49"/>
      <c r="AC26" s="29" t="s">
        <v>81</v>
      </c>
      <c r="AD26" s="49"/>
      <c r="AE26" s="11"/>
      <c r="AH26" s="20"/>
    </row>
    <row r="27" spans="1:34" ht="120" x14ac:dyDescent="0.2">
      <c r="A27" s="12"/>
      <c r="B27" s="13"/>
      <c r="C27" s="24" t="s">
        <v>73</v>
      </c>
      <c r="D27" s="21" t="s">
        <v>120</v>
      </c>
      <c r="E27" s="16">
        <f t="shared" si="9"/>
        <v>36</v>
      </c>
      <c r="F27" s="17" t="s">
        <v>80</v>
      </c>
      <c r="G27" s="18"/>
      <c r="H27" s="16">
        <v>12</v>
      </c>
      <c r="I27" s="18">
        <v>185769698</v>
      </c>
      <c r="J27" s="16">
        <v>12</v>
      </c>
      <c r="K27" s="18">
        <v>134000000</v>
      </c>
      <c r="L27" s="16"/>
      <c r="M27" s="18"/>
      <c r="N27" s="16"/>
      <c r="O27" s="18"/>
      <c r="P27" s="16"/>
      <c r="Q27" s="18"/>
      <c r="R27" s="16">
        <v>12</v>
      </c>
      <c r="S27" s="18">
        <v>115332610</v>
      </c>
      <c r="T27" s="50">
        <f t="shared" si="0"/>
        <v>12</v>
      </c>
      <c r="U27" s="50">
        <f t="shared" si="1"/>
        <v>100</v>
      </c>
      <c r="V27" s="29" t="s">
        <v>81</v>
      </c>
      <c r="W27" s="34">
        <f t="shared" si="2"/>
        <v>115332610</v>
      </c>
      <c r="X27" s="49">
        <f t="shared" si="3"/>
        <v>86.069111940298498</v>
      </c>
      <c r="Y27" s="29" t="s">
        <v>81</v>
      </c>
      <c r="Z27" s="50">
        <f t="shared" si="4"/>
        <v>24</v>
      </c>
      <c r="AA27" s="34">
        <f t="shared" si="5"/>
        <v>301102308</v>
      </c>
      <c r="AB27" s="49"/>
      <c r="AC27" s="29" t="s">
        <v>81</v>
      </c>
      <c r="AD27" s="49"/>
      <c r="AE27" s="11"/>
      <c r="AH27" s="20"/>
    </row>
    <row r="28" spans="1:34" s="63" customFormat="1" ht="126" x14ac:dyDescent="0.25">
      <c r="A28" s="12"/>
      <c r="B28" s="13"/>
      <c r="C28" s="74" t="s">
        <v>137</v>
      </c>
      <c r="D28" s="74" t="s">
        <v>99</v>
      </c>
      <c r="E28" s="61">
        <v>100</v>
      </c>
      <c r="F28" s="62" t="s">
        <v>81</v>
      </c>
      <c r="G28" s="36"/>
      <c r="H28" s="61">
        <v>100</v>
      </c>
      <c r="I28" s="35">
        <f>SUM(I29)</f>
        <v>800000</v>
      </c>
      <c r="J28" s="61"/>
      <c r="K28" s="35"/>
      <c r="L28" s="61"/>
      <c r="M28" s="35"/>
      <c r="N28" s="61"/>
      <c r="O28" s="35"/>
      <c r="P28" s="61"/>
      <c r="Q28" s="35"/>
      <c r="R28" s="61"/>
      <c r="S28" s="35"/>
      <c r="T28" s="54"/>
      <c r="U28" s="54"/>
      <c r="V28" s="53"/>
      <c r="W28" s="52"/>
      <c r="X28" s="51"/>
      <c r="Y28" s="53"/>
      <c r="Z28" s="54">
        <f t="shared" si="4"/>
        <v>100</v>
      </c>
      <c r="AA28" s="52">
        <f t="shared" si="5"/>
        <v>800000</v>
      </c>
      <c r="AB28" s="51"/>
      <c r="AC28" s="53" t="s">
        <v>81</v>
      </c>
      <c r="AD28" s="51"/>
      <c r="AE28" s="65"/>
      <c r="AH28" s="64"/>
    </row>
    <row r="29" spans="1:34" ht="120" x14ac:dyDescent="0.2">
      <c r="A29" s="12"/>
      <c r="B29" s="13"/>
      <c r="C29" s="75" t="s">
        <v>138</v>
      </c>
      <c r="D29" s="75" t="s">
        <v>150</v>
      </c>
      <c r="E29" s="16">
        <f>12*3</f>
        <v>36</v>
      </c>
      <c r="F29" s="17" t="s">
        <v>121</v>
      </c>
      <c r="G29" s="18"/>
      <c r="H29" s="16">
        <v>12</v>
      </c>
      <c r="I29" s="18">
        <v>800000</v>
      </c>
      <c r="J29" s="16"/>
      <c r="K29" s="18"/>
      <c r="L29" s="16"/>
      <c r="M29" s="18"/>
      <c r="N29" s="16"/>
      <c r="O29" s="18"/>
      <c r="P29" s="16"/>
      <c r="Q29" s="18"/>
      <c r="R29" s="16"/>
      <c r="S29" s="18"/>
      <c r="T29" s="50"/>
      <c r="U29" s="50"/>
      <c r="V29" s="29"/>
      <c r="W29" s="34"/>
      <c r="X29" s="49"/>
      <c r="Y29" s="29"/>
      <c r="Z29" s="50">
        <f t="shared" si="4"/>
        <v>12</v>
      </c>
      <c r="AA29" s="34">
        <f t="shared" si="5"/>
        <v>800000</v>
      </c>
      <c r="AB29" s="49"/>
      <c r="AC29" s="29" t="s">
        <v>81</v>
      </c>
      <c r="AD29" s="49"/>
      <c r="AE29" s="11"/>
      <c r="AH29" s="20"/>
    </row>
    <row r="30" spans="1:34" s="63" customFormat="1" ht="94.5" x14ac:dyDescent="0.25">
      <c r="A30" s="12"/>
      <c r="B30" s="13"/>
      <c r="C30" s="15" t="s">
        <v>74</v>
      </c>
      <c r="D30" s="15" t="s">
        <v>99</v>
      </c>
      <c r="E30" s="61">
        <v>100</v>
      </c>
      <c r="F30" s="62" t="s">
        <v>81</v>
      </c>
      <c r="G30" s="36"/>
      <c r="H30" s="61">
        <v>100</v>
      </c>
      <c r="I30" s="35">
        <f>SUM(I31:I33)</f>
        <v>55559330</v>
      </c>
      <c r="J30" s="61">
        <v>100</v>
      </c>
      <c r="K30" s="35">
        <f>SUM(K31:K33)</f>
        <v>127359600</v>
      </c>
      <c r="L30" s="61">
        <v>0</v>
      </c>
      <c r="M30" s="35"/>
      <c r="N30" s="61"/>
      <c r="O30" s="35"/>
      <c r="P30" s="61"/>
      <c r="Q30" s="35"/>
      <c r="R30" s="61">
        <v>100</v>
      </c>
      <c r="S30" s="35">
        <f>SUM(S31:S33)</f>
        <v>117324946</v>
      </c>
      <c r="T30" s="54">
        <f t="shared" ref="T30:T35" si="10">SUM(L30,N30,P30,R30)</f>
        <v>100</v>
      </c>
      <c r="U30" s="54">
        <f t="shared" ref="U30:U35" si="11">T30/J30*100</f>
        <v>100</v>
      </c>
      <c r="V30" s="53" t="s">
        <v>81</v>
      </c>
      <c r="W30" s="52">
        <f t="shared" ref="W30:W35" si="12">SUM(M30,O30,Q30,S30)</f>
        <v>117324946</v>
      </c>
      <c r="X30" s="51">
        <f t="shared" ref="X30:X35" si="13">W30/K30*100</f>
        <v>92.121006975524423</v>
      </c>
      <c r="Y30" s="53" t="s">
        <v>81</v>
      </c>
      <c r="Z30" s="54">
        <f t="shared" si="4"/>
        <v>200</v>
      </c>
      <c r="AA30" s="52">
        <f t="shared" si="5"/>
        <v>172884276</v>
      </c>
      <c r="AB30" s="51"/>
      <c r="AC30" s="53" t="s">
        <v>81</v>
      </c>
      <c r="AD30" s="51"/>
      <c r="AE30" s="65"/>
      <c r="AH30" s="64"/>
    </row>
    <row r="31" spans="1:34" ht="75" x14ac:dyDescent="0.2">
      <c r="A31" s="12"/>
      <c r="B31" s="13"/>
      <c r="C31" s="24" t="s">
        <v>75</v>
      </c>
      <c r="D31" s="24" t="s">
        <v>122</v>
      </c>
      <c r="E31" s="16">
        <f t="shared" ref="E31:E33" si="14">12*3</f>
        <v>36</v>
      </c>
      <c r="F31" s="17" t="s">
        <v>80</v>
      </c>
      <c r="G31" s="18"/>
      <c r="H31" s="16">
        <v>12</v>
      </c>
      <c r="I31" s="18">
        <v>6820000</v>
      </c>
      <c r="J31" s="16">
        <v>12</v>
      </c>
      <c r="K31" s="18">
        <v>1359600</v>
      </c>
      <c r="L31" s="16"/>
      <c r="M31" s="18"/>
      <c r="N31" s="16"/>
      <c r="O31" s="18"/>
      <c r="P31" s="16"/>
      <c r="Q31" s="18"/>
      <c r="R31" s="16">
        <v>12</v>
      </c>
      <c r="S31" s="18">
        <v>1350000</v>
      </c>
      <c r="T31" s="50">
        <f t="shared" si="10"/>
        <v>12</v>
      </c>
      <c r="U31" s="50">
        <f t="shared" si="11"/>
        <v>100</v>
      </c>
      <c r="V31" s="29" t="s">
        <v>81</v>
      </c>
      <c r="W31" s="34">
        <f t="shared" si="12"/>
        <v>1350000</v>
      </c>
      <c r="X31" s="49">
        <f t="shared" si="13"/>
        <v>99.293909973521622</v>
      </c>
      <c r="Y31" s="29" t="s">
        <v>81</v>
      </c>
      <c r="Z31" s="50">
        <f t="shared" si="4"/>
        <v>24</v>
      </c>
      <c r="AA31" s="34">
        <f t="shared" si="5"/>
        <v>8170000</v>
      </c>
      <c r="AB31" s="49"/>
      <c r="AC31" s="29" t="s">
        <v>81</v>
      </c>
      <c r="AD31" s="49"/>
      <c r="AE31" s="11"/>
      <c r="AH31" s="20"/>
    </row>
    <row r="32" spans="1:34" ht="135" x14ac:dyDescent="0.2">
      <c r="A32" s="12"/>
      <c r="B32" s="13"/>
      <c r="C32" s="24" t="s">
        <v>76</v>
      </c>
      <c r="D32" s="24" t="s">
        <v>123</v>
      </c>
      <c r="E32" s="60">
        <f t="shared" si="14"/>
        <v>36</v>
      </c>
      <c r="F32" s="17" t="s">
        <v>80</v>
      </c>
      <c r="G32" s="36"/>
      <c r="H32" s="60">
        <v>12</v>
      </c>
      <c r="I32" s="18">
        <v>34147180</v>
      </c>
      <c r="J32" s="60">
        <v>12</v>
      </c>
      <c r="K32" s="18">
        <v>17050000</v>
      </c>
      <c r="L32" s="60"/>
      <c r="M32" s="18"/>
      <c r="N32" s="60"/>
      <c r="O32" s="18"/>
      <c r="P32" s="60"/>
      <c r="Q32" s="18"/>
      <c r="R32" s="60">
        <v>12</v>
      </c>
      <c r="S32" s="18">
        <v>13613546</v>
      </c>
      <c r="T32" s="50">
        <f t="shared" si="10"/>
        <v>12</v>
      </c>
      <c r="U32" s="50">
        <f t="shared" si="11"/>
        <v>100</v>
      </c>
      <c r="V32" s="29" t="s">
        <v>81</v>
      </c>
      <c r="W32" s="34">
        <f t="shared" si="12"/>
        <v>13613546</v>
      </c>
      <c r="X32" s="49">
        <f t="shared" si="13"/>
        <v>79.844844574780055</v>
      </c>
      <c r="Y32" s="29" t="s">
        <v>81</v>
      </c>
      <c r="Z32" s="50">
        <f t="shared" si="4"/>
        <v>24</v>
      </c>
      <c r="AA32" s="34">
        <f t="shared" si="5"/>
        <v>47760726</v>
      </c>
      <c r="AB32" s="49"/>
      <c r="AC32" s="29" t="s">
        <v>81</v>
      </c>
      <c r="AD32" s="49"/>
      <c r="AE32" s="11"/>
      <c r="AH32" s="20"/>
    </row>
    <row r="33" spans="1:34" ht="120" x14ac:dyDescent="0.2">
      <c r="A33" s="12"/>
      <c r="B33" s="13"/>
      <c r="C33" s="24" t="s">
        <v>77</v>
      </c>
      <c r="D33" s="24" t="s">
        <v>124</v>
      </c>
      <c r="E33" s="16">
        <f t="shared" si="14"/>
        <v>36</v>
      </c>
      <c r="F33" s="17" t="s">
        <v>80</v>
      </c>
      <c r="G33" s="18"/>
      <c r="H33" s="16">
        <v>12</v>
      </c>
      <c r="I33" s="18">
        <v>14592150</v>
      </c>
      <c r="J33" s="16">
        <v>12</v>
      </c>
      <c r="K33" s="18">
        <v>108950000</v>
      </c>
      <c r="L33" s="16"/>
      <c r="M33" s="18"/>
      <c r="N33" s="16"/>
      <c r="O33" s="18"/>
      <c r="P33" s="16"/>
      <c r="Q33" s="18"/>
      <c r="R33" s="16">
        <v>12</v>
      </c>
      <c r="S33" s="18">
        <v>102361400</v>
      </c>
      <c r="T33" s="50">
        <f t="shared" si="10"/>
        <v>12</v>
      </c>
      <c r="U33" s="50">
        <f t="shared" si="11"/>
        <v>100</v>
      </c>
      <c r="V33" s="29" t="s">
        <v>81</v>
      </c>
      <c r="W33" s="34">
        <f t="shared" si="12"/>
        <v>102361400</v>
      </c>
      <c r="X33" s="49">
        <f t="shared" si="13"/>
        <v>93.952638825149151</v>
      </c>
      <c r="Y33" s="29" t="s">
        <v>81</v>
      </c>
      <c r="Z33" s="50">
        <f t="shared" si="4"/>
        <v>24</v>
      </c>
      <c r="AA33" s="34">
        <f t="shared" si="5"/>
        <v>116953550</v>
      </c>
      <c r="AB33" s="49"/>
      <c r="AC33" s="29" t="s">
        <v>81</v>
      </c>
      <c r="AD33" s="49"/>
      <c r="AE33" s="11"/>
      <c r="AH33" s="20"/>
    </row>
    <row r="34" spans="1:34" s="63" customFormat="1" ht="126" x14ac:dyDescent="0.25">
      <c r="A34" s="12"/>
      <c r="B34" s="13"/>
      <c r="C34" s="15" t="s">
        <v>78</v>
      </c>
      <c r="D34" s="15" t="s">
        <v>99</v>
      </c>
      <c r="E34" s="61">
        <v>100</v>
      </c>
      <c r="F34" s="62" t="s">
        <v>81</v>
      </c>
      <c r="G34" s="36"/>
      <c r="H34" s="61">
        <v>100</v>
      </c>
      <c r="I34" s="35">
        <f>SUM(I35:I35)</f>
        <v>92602900</v>
      </c>
      <c r="J34" s="61">
        <v>100</v>
      </c>
      <c r="K34" s="35">
        <f>SUM(K35:K35)</f>
        <v>49200000</v>
      </c>
      <c r="L34" s="61">
        <v>25</v>
      </c>
      <c r="M34" s="35"/>
      <c r="N34" s="61"/>
      <c r="O34" s="35"/>
      <c r="P34" s="61"/>
      <c r="Q34" s="35"/>
      <c r="R34" s="61">
        <v>100</v>
      </c>
      <c r="S34" s="35">
        <f>SUM(S35:S35)</f>
        <v>44863800</v>
      </c>
      <c r="T34" s="54">
        <f t="shared" si="10"/>
        <v>125</v>
      </c>
      <c r="U34" s="54">
        <f t="shared" si="11"/>
        <v>125</v>
      </c>
      <c r="V34" s="53" t="s">
        <v>81</v>
      </c>
      <c r="W34" s="52">
        <f t="shared" si="12"/>
        <v>44863800</v>
      </c>
      <c r="X34" s="51">
        <f t="shared" si="13"/>
        <v>91.186585365853659</v>
      </c>
      <c r="Y34" s="53" t="s">
        <v>81</v>
      </c>
      <c r="Z34" s="54">
        <f t="shared" si="4"/>
        <v>225</v>
      </c>
      <c r="AA34" s="52">
        <f t="shared" si="5"/>
        <v>137466700</v>
      </c>
      <c r="AB34" s="51"/>
      <c r="AC34" s="53" t="s">
        <v>81</v>
      </c>
      <c r="AD34" s="51"/>
      <c r="AE34" s="65"/>
      <c r="AH34" s="64"/>
    </row>
    <row r="35" spans="1:34" ht="180" x14ac:dyDescent="0.2">
      <c r="A35" s="12"/>
      <c r="B35" s="13"/>
      <c r="C35" s="24" t="s">
        <v>79</v>
      </c>
      <c r="D35" s="24" t="s">
        <v>125</v>
      </c>
      <c r="E35" s="16">
        <f t="shared" ref="E35" si="15">12*3</f>
        <v>36</v>
      </c>
      <c r="F35" s="17" t="s">
        <v>121</v>
      </c>
      <c r="G35" s="18"/>
      <c r="H35" s="16">
        <v>12</v>
      </c>
      <c r="I35" s="18">
        <v>92602900</v>
      </c>
      <c r="J35" s="16">
        <v>12</v>
      </c>
      <c r="K35" s="18">
        <v>49200000</v>
      </c>
      <c r="L35" s="16">
        <v>3</v>
      </c>
      <c r="M35" s="18"/>
      <c r="N35" s="16"/>
      <c r="O35" s="18"/>
      <c r="P35" s="16"/>
      <c r="Q35" s="18"/>
      <c r="R35" s="16">
        <v>12</v>
      </c>
      <c r="S35" s="18">
        <v>44863800</v>
      </c>
      <c r="T35" s="50">
        <f t="shared" si="10"/>
        <v>15</v>
      </c>
      <c r="U35" s="50">
        <f t="shared" si="11"/>
        <v>125</v>
      </c>
      <c r="V35" s="29" t="s">
        <v>81</v>
      </c>
      <c r="W35" s="34">
        <f t="shared" si="12"/>
        <v>44863800</v>
      </c>
      <c r="X35" s="49">
        <f t="shared" si="13"/>
        <v>91.186585365853659</v>
      </c>
      <c r="Y35" s="29" t="s">
        <v>81</v>
      </c>
      <c r="Z35" s="50">
        <f t="shared" si="4"/>
        <v>27</v>
      </c>
      <c r="AA35" s="34">
        <f t="shared" si="5"/>
        <v>137466700</v>
      </c>
      <c r="AB35" s="49"/>
      <c r="AC35" s="29" t="s">
        <v>81</v>
      </c>
      <c r="AD35" s="49"/>
      <c r="AE35" s="11"/>
      <c r="AH35" s="20"/>
    </row>
    <row r="36" spans="1:34" ht="120" x14ac:dyDescent="0.2">
      <c r="A36" s="12"/>
      <c r="B36" s="13"/>
      <c r="C36" s="77" t="s">
        <v>139</v>
      </c>
      <c r="D36" s="75" t="s">
        <v>140</v>
      </c>
      <c r="E36" s="16">
        <v>1</v>
      </c>
      <c r="F36" s="17" t="s">
        <v>121</v>
      </c>
      <c r="G36" s="18"/>
      <c r="H36" s="16">
        <v>1</v>
      </c>
      <c r="I36" s="18">
        <v>116614360</v>
      </c>
      <c r="J36" s="16"/>
      <c r="K36" s="18"/>
      <c r="L36" s="16"/>
      <c r="M36" s="18"/>
      <c r="N36" s="16"/>
      <c r="O36" s="18"/>
      <c r="P36" s="16"/>
      <c r="Q36" s="18"/>
      <c r="R36" s="16"/>
      <c r="S36" s="18"/>
      <c r="T36" s="50"/>
      <c r="U36" s="50"/>
      <c r="V36" s="29"/>
      <c r="W36" s="34"/>
      <c r="X36" s="49"/>
      <c r="Y36" s="29"/>
      <c r="Z36" s="50">
        <f t="shared" si="4"/>
        <v>1</v>
      </c>
      <c r="AA36" s="34">
        <f t="shared" si="5"/>
        <v>116614360</v>
      </c>
      <c r="AB36" s="49"/>
      <c r="AC36" s="29" t="s">
        <v>81</v>
      </c>
      <c r="AD36" s="49"/>
      <c r="AE36" s="11"/>
      <c r="AH36" s="20"/>
    </row>
    <row r="37" spans="1:34" s="63" customFormat="1" ht="204" customHeight="1" x14ac:dyDescent="0.25">
      <c r="A37" s="12"/>
      <c r="B37" s="13"/>
      <c r="C37" s="76" t="s">
        <v>141</v>
      </c>
      <c r="D37" s="74" t="s">
        <v>142</v>
      </c>
      <c r="E37" s="38"/>
      <c r="F37" s="39"/>
      <c r="G37" s="36"/>
      <c r="H37" s="38">
        <v>0</v>
      </c>
      <c r="I37" s="36">
        <f>I38</f>
        <v>486685000</v>
      </c>
      <c r="J37" s="38"/>
      <c r="K37" s="36"/>
      <c r="L37" s="38"/>
      <c r="M37" s="36"/>
      <c r="N37" s="38"/>
      <c r="O37" s="36"/>
      <c r="P37" s="38"/>
      <c r="Q37" s="36"/>
      <c r="R37" s="38"/>
      <c r="S37" s="36"/>
      <c r="T37" s="54"/>
      <c r="U37" s="54"/>
      <c r="V37" s="53"/>
      <c r="W37" s="52"/>
      <c r="X37" s="51"/>
      <c r="Y37" s="53"/>
      <c r="Z37" s="54">
        <f>H37</f>
        <v>0</v>
      </c>
      <c r="AA37" s="52">
        <f t="shared" si="5"/>
        <v>486685000</v>
      </c>
      <c r="AB37" s="51"/>
      <c r="AC37" s="53" t="s">
        <v>81</v>
      </c>
      <c r="AD37" s="51"/>
      <c r="AE37" s="65"/>
      <c r="AH37" s="64"/>
    </row>
    <row r="38" spans="1:34" s="63" customFormat="1" ht="182.25" customHeight="1" x14ac:dyDescent="0.25">
      <c r="A38" s="12"/>
      <c r="B38" s="13"/>
      <c r="C38" s="76" t="s">
        <v>143</v>
      </c>
      <c r="D38" s="74"/>
      <c r="E38" s="38"/>
      <c r="F38" s="39"/>
      <c r="G38" s="36"/>
      <c r="H38" s="38">
        <v>0</v>
      </c>
      <c r="I38" s="36">
        <f>SUM(I39:I40)</f>
        <v>486685000</v>
      </c>
      <c r="J38" s="38"/>
      <c r="K38" s="36"/>
      <c r="L38" s="38"/>
      <c r="M38" s="36"/>
      <c r="N38" s="38"/>
      <c r="O38" s="36"/>
      <c r="P38" s="38"/>
      <c r="Q38" s="36"/>
      <c r="R38" s="38"/>
      <c r="S38" s="36"/>
      <c r="T38" s="54"/>
      <c r="U38" s="54"/>
      <c r="V38" s="53"/>
      <c r="W38" s="52"/>
      <c r="X38" s="51"/>
      <c r="Y38" s="53"/>
      <c r="Z38" s="54">
        <f t="shared" ref="Z38:Z40" si="16">H38</f>
        <v>0</v>
      </c>
      <c r="AA38" s="52">
        <f t="shared" si="5"/>
        <v>486685000</v>
      </c>
      <c r="AB38" s="51"/>
      <c r="AC38" s="53" t="s">
        <v>81</v>
      </c>
      <c r="AD38" s="51"/>
      <c r="AE38" s="65"/>
      <c r="AH38" s="64"/>
    </row>
    <row r="39" spans="1:34" ht="285" x14ac:dyDescent="0.2">
      <c r="A39" s="12"/>
      <c r="B39" s="13"/>
      <c r="C39" s="77" t="s">
        <v>144</v>
      </c>
      <c r="D39" s="75" t="s">
        <v>146</v>
      </c>
      <c r="E39" s="16"/>
      <c r="F39" s="17" t="s">
        <v>47</v>
      </c>
      <c r="G39" s="18"/>
      <c r="H39" s="16">
        <v>0</v>
      </c>
      <c r="I39" s="18">
        <v>406685000</v>
      </c>
      <c r="J39" s="16"/>
      <c r="K39" s="18"/>
      <c r="L39" s="16"/>
      <c r="M39" s="18"/>
      <c r="N39" s="16"/>
      <c r="O39" s="18"/>
      <c r="P39" s="16"/>
      <c r="Q39" s="18"/>
      <c r="R39" s="16"/>
      <c r="S39" s="18"/>
      <c r="T39" s="50"/>
      <c r="U39" s="50"/>
      <c r="V39" s="29"/>
      <c r="W39" s="34"/>
      <c r="X39" s="49"/>
      <c r="Y39" s="29"/>
      <c r="Z39" s="50">
        <f t="shared" si="16"/>
        <v>0</v>
      </c>
      <c r="AA39" s="34">
        <f t="shared" si="5"/>
        <v>406685000</v>
      </c>
      <c r="AB39" s="49"/>
      <c r="AC39" s="29" t="s">
        <v>81</v>
      </c>
      <c r="AD39" s="49"/>
      <c r="AE39" s="11"/>
      <c r="AH39" s="20"/>
    </row>
    <row r="40" spans="1:34" ht="300" x14ac:dyDescent="0.2">
      <c r="A40" s="12"/>
      <c r="B40" s="13"/>
      <c r="C40" s="77" t="s">
        <v>145</v>
      </c>
      <c r="D40" s="75" t="s">
        <v>147</v>
      </c>
      <c r="E40" s="16"/>
      <c r="F40" s="17" t="s">
        <v>80</v>
      </c>
      <c r="G40" s="18"/>
      <c r="H40" s="16"/>
      <c r="I40" s="18">
        <v>80000000</v>
      </c>
      <c r="J40" s="16"/>
      <c r="K40" s="18"/>
      <c r="L40" s="16"/>
      <c r="M40" s="18"/>
      <c r="N40" s="16"/>
      <c r="O40" s="18"/>
      <c r="P40" s="16"/>
      <c r="Q40" s="18"/>
      <c r="R40" s="16"/>
      <c r="S40" s="18"/>
      <c r="T40" s="50"/>
      <c r="U40" s="50"/>
      <c r="V40" s="29"/>
      <c r="W40" s="34"/>
      <c r="X40" s="49"/>
      <c r="Y40" s="29"/>
      <c r="Z40" s="50">
        <f t="shared" si="16"/>
        <v>0</v>
      </c>
      <c r="AA40" s="34">
        <f t="shared" si="5"/>
        <v>80000000</v>
      </c>
      <c r="AB40" s="49"/>
      <c r="AC40" s="29" t="s">
        <v>81</v>
      </c>
      <c r="AD40" s="49"/>
      <c r="AE40" s="11"/>
      <c r="AH40" s="20"/>
    </row>
    <row r="41" spans="1:34" s="63" customFormat="1" ht="236.25" x14ac:dyDescent="0.25">
      <c r="A41" s="12"/>
      <c r="B41" s="13"/>
      <c r="C41" s="14" t="s">
        <v>82</v>
      </c>
      <c r="D41" s="15" t="s">
        <v>107</v>
      </c>
      <c r="E41" s="38"/>
      <c r="F41" s="39"/>
      <c r="G41" s="36"/>
      <c r="H41" s="38"/>
      <c r="I41" s="36">
        <f>I42</f>
        <v>700846620</v>
      </c>
      <c r="J41" s="38">
        <v>9</v>
      </c>
      <c r="K41" s="36">
        <f>K42</f>
        <v>1058950220</v>
      </c>
      <c r="L41" s="38"/>
      <c r="M41" s="36"/>
      <c r="N41" s="38"/>
      <c r="O41" s="36"/>
      <c r="P41" s="38"/>
      <c r="Q41" s="36"/>
      <c r="R41" s="38">
        <v>9</v>
      </c>
      <c r="S41" s="36">
        <f>S42</f>
        <v>1058950220</v>
      </c>
      <c r="T41" s="54">
        <f t="shared" ref="T41:T50" si="17">SUM(L41,N41,P41,R41)</f>
        <v>9</v>
      </c>
      <c r="U41" s="54">
        <f t="shared" ref="U41:U50" si="18">T41/J41*100</f>
        <v>100</v>
      </c>
      <c r="V41" s="53" t="s">
        <v>81</v>
      </c>
      <c r="W41" s="52">
        <f t="shared" ref="W41:W50" si="19">SUM(M41,O41,Q41,S41)</f>
        <v>1058950220</v>
      </c>
      <c r="X41" s="51">
        <f t="shared" ref="X41:X50" si="20">W41/K41*100</f>
        <v>100</v>
      </c>
      <c r="Y41" s="53" t="s">
        <v>81</v>
      </c>
      <c r="Z41" s="54">
        <f t="shared" ref="Z41:Z55" si="21">SUM(H41,T41)</f>
        <v>9</v>
      </c>
      <c r="AA41" s="52">
        <f t="shared" si="5"/>
        <v>1759796840</v>
      </c>
      <c r="AB41" s="51"/>
      <c r="AC41" s="53" t="s">
        <v>81</v>
      </c>
      <c r="AD41" s="51"/>
      <c r="AE41" s="65"/>
      <c r="AH41" s="64"/>
    </row>
    <row r="42" spans="1:34" s="63" customFormat="1" ht="349.5" customHeight="1" x14ac:dyDescent="0.25">
      <c r="A42" s="12"/>
      <c r="B42" s="13"/>
      <c r="C42" s="73" t="s">
        <v>83</v>
      </c>
      <c r="D42" s="15"/>
      <c r="E42" s="38"/>
      <c r="F42" s="39"/>
      <c r="G42" s="36"/>
      <c r="H42" s="38"/>
      <c r="I42" s="36">
        <f>SUM(I43:I44)</f>
        <v>700846620</v>
      </c>
      <c r="J42" s="38">
        <v>1</v>
      </c>
      <c r="K42" s="36">
        <f>SUM(K43:K44)</f>
        <v>1058950220</v>
      </c>
      <c r="L42" s="38"/>
      <c r="M42" s="36"/>
      <c r="N42" s="38"/>
      <c r="O42" s="36"/>
      <c r="P42" s="38"/>
      <c r="Q42" s="36"/>
      <c r="R42" s="38"/>
      <c r="S42" s="36">
        <f>SUM(S43:S44)</f>
        <v>1058950220</v>
      </c>
      <c r="T42" s="54">
        <f t="shared" si="17"/>
        <v>0</v>
      </c>
      <c r="U42" s="54">
        <f t="shared" si="18"/>
        <v>0</v>
      </c>
      <c r="V42" s="53" t="s">
        <v>81</v>
      </c>
      <c r="W42" s="52">
        <f t="shared" si="19"/>
        <v>1058950220</v>
      </c>
      <c r="X42" s="51">
        <f t="shared" si="20"/>
        <v>100</v>
      </c>
      <c r="Y42" s="53" t="s">
        <v>81</v>
      </c>
      <c r="Z42" s="54">
        <f t="shared" si="21"/>
        <v>0</v>
      </c>
      <c r="AA42" s="52">
        <f t="shared" si="5"/>
        <v>1759796840</v>
      </c>
      <c r="AB42" s="51"/>
      <c r="AC42" s="53" t="s">
        <v>81</v>
      </c>
      <c r="AD42" s="51"/>
      <c r="AE42" s="65"/>
      <c r="AH42" s="64"/>
    </row>
    <row r="43" spans="1:34" ht="369.75" customHeight="1" x14ac:dyDescent="0.2">
      <c r="A43" s="12"/>
      <c r="B43" s="13"/>
      <c r="C43" s="21" t="s">
        <v>84</v>
      </c>
      <c r="D43" s="24" t="s">
        <v>126</v>
      </c>
      <c r="E43" s="16"/>
      <c r="F43" s="17" t="s">
        <v>47</v>
      </c>
      <c r="G43" s="18"/>
      <c r="H43" s="16"/>
      <c r="I43" s="18">
        <v>683950320</v>
      </c>
      <c r="J43" s="16">
        <v>1</v>
      </c>
      <c r="K43" s="18">
        <v>1033950320</v>
      </c>
      <c r="L43" s="16"/>
      <c r="M43" s="18"/>
      <c r="N43" s="16"/>
      <c r="O43" s="18"/>
      <c r="P43" s="16"/>
      <c r="Q43" s="18"/>
      <c r="R43" s="16"/>
      <c r="S43" s="18">
        <v>1033950320</v>
      </c>
      <c r="T43" s="50">
        <f t="shared" si="17"/>
        <v>0</v>
      </c>
      <c r="U43" s="50">
        <f t="shared" si="18"/>
        <v>0</v>
      </c>
      <c r="V43" s="29" t="s">
        <v>81</v>
      </c>
      <c r="W43" s="34">
        <f t="shared" si="19"/>
        <v>1033950320</v>
      </c>
      <c r="X43" s="49">
        <f t="shared" si="20"/>
        <v>100</v>
      </c>
      <c r="Y43" s="29" t="s">
        <v>81</v>
      </c>
      <c r="Z43" s="50">
        <f t="shared" si="21"/>
        <v>0</v>
      </c>
      <c r="AA43" s="34">
        <f t="shared" si="5"/>
        <v>1717900640</v>
      </c>
      <c r="AB43" s="49"/>
      <c r="AC43" s="29" t="s">
        <v>81</v>
      </c>
      <c r="AD43" s="49"/>
      <c r="AE43" s="11"/>
      <c r="AH43" s="20"/>
    </row>
    <row r="44" spans="1:34" ht="381.75" customHeight="1" x14ac:dyDescent="0.2">
      <c r="A44" s="12"/>
      <c r="B44" s="13"/>
      <c r="C44" s="21" t="s">
        <v>85</v>
      </c>
      <c r="D44" s="24" t="s">
        <v>127</v>
      </c>
      <c r="E44" s="16"/>
      <c r="F44" s="17" t="s">
        <v>80</v>
      </c>
      <c r="G44" s="18"/>
      <c r="H44" s="16"/>
      <c r="I44" s="18">
        <v>16896300</v>
      </c>
      <c r="J44" s="16">
        <v>1</v>
      </c>
      <c r="K44" s="18">
        <v>24999900</v>
      </c>
      <c r="L44" s="16"/>
      <c r="M44" s="18"/>
      <c r="N44" s="16"/>
      <c r="O44" s="18"/>
      <c r="P44" s="16"/>
      <c r="Q44" s="18"/>
      <c r="R44" s="16"/>
      <c r="S44" s="18">
        <v>24999900</v>
      </c>
      <c r="T44" s="50">
        <f t="shared" si="17"/>
        <v>0</v>
      </c>
      <c r="U44" s="50">
        <f t="shared" si="18"/>
        <v>0</v>
      </c>
      <c r="V44" s="29" t="s">
        <v>81</v>
      </c>
      <c r="W44" s="34">
        <f t="shared" si="19"/>
        <v>24999900</v>
      </c>
      <c r="X44" s="49">
        <f t="shared" si="20"/>
        <v>100</v>
      </c>
      <c r="Y44" s="29" t="s">
        <v>81</v>
      </c>
      <c r="Z44" s="50">
        <f t="shared" si="21"/>
        <v>0</v>
      </c>
      <c r="AA44" s="34">
        <f t="shared" si="5"/>
        <v>41896200</v>
      </c>
      <c r="AB44" s="49"/>
      <c r="AC44" s="29" t="s">
        <v>81</v>
      </c>
      <c r="AD44" s="49"/>
      <c r="AE44" s="11"/>
      <c r="AH44" s="20"/>
    </row>
    <row r="45" spans="1:34" s="63" customFormat="1" ht="220.5" customHeight="1" x14ac:dyDescent="0.25">
      <c r="A45" s="12"/>
      <c r="B45" s="13"/>
      <c r="C45" s="14" t="s">
        <v>86</v>
      </c>
      <c r="D45" s="15" t="s">
        <v>102</v>
      </c>
      <c r="E45" s="38"/>
      <c r="F45" s="39"/>
      <c r="G45" s="36"/>
      <c r="H45" s="38"/>
      <c r="I45" s="36">
        <f>I46</f>
        <v>38090000</v>
      </c>
      <c r="J45" s="38">
        <v>51</v>
      </c>
      <c r="K45" s="36">
        <f>K46</f>
        <v>31588850</v>
      </c>
      <c r="L45" s="38"/>
      <c r="M45" s="36"/>
      <c r="N45" s="38"/>
      <c r="O45" s="36"/>
      <c r="P45" s="38"/>
      <c r="Q45" s="36"/>
      <c r="R45" s="38">
        <v>51</v>
      </c>
      <c r="S45" s="36">
        <f>S46</f>
        <v>31228850</v>
      </c>
      <c r="T45" s="54">
        <f t="shared" si="17"/>
        <v>51</v>
      </c>
      <c r="U45" s="54">
        <f t="shared" si="18"/>
        <v>100</v>
      </c>
      <c r="V45" s="53" t="s">
        <v>81</v>
      </c>
      <c r="W45" s="52">
        <f t="shared" si="19"/>
        <v>31228850</v>
      </c>
      <c r="X45" s="51">
        <f t="shared" si="20"/>
        <v>98.860357372933805</v>
      </c>
      <c r="Y45" s="53" t="s">
        <v>81</v>
      </c>
      <c r="Z45" s="54">
        <f t="shared" si="21"/>
        <v>51</v>
      </c>
      <c r="AA45" s="52">
        <f t="shared" si="5"/>
        <v>69318850</v>
      </c>
      <c r="AB45" s="51"/>
      <c r="AC45" s="53" t="s">
        <v>81</v>
      </c>
      <c r="AD45" s="51"/>
      <c r="AE45" s="65"/>
      <c r="AH45" s="64"/>
    </row>
    <row r="46" spans="1:34" s="63" customFormat="1" ht="212.25" customHeight="1" x14ac:dyDescent="0.25">
      <c r="A46" s="12"/>
      <c r="B46" s="13"/>
      <c r="C46" s="14" t="s">
        <v>87</v>
      </c>
      <c r="D46" s="15" t="s">
        <v>106</v>
      </c>
      <c r="E46" s="38"/>
      <c r="F46" s="39"/>
      <c r="G46" s="36"/>
      <c r="H46" s="38"/>
      <c r="I46" s="36">
        <f>SUM(I47)</f>
        <v>38090000</v>
      </c>
      <c r="J46" s="38">
        <v>1</v>
      </c>
      <c r="K46" s="36">
        <f>SUM(K47)</f>
        <v>31588850</v>
      </c>
      <c r="L46" s="38"/>
      <c r="M46" s="36"/>
      <c r="N46" s="38"/>
      <c r="O46" s="36"/>
      <c r="P46" s="38"/>
      <c r="Q46" s="36"/>
      <c r="R46" s="38"/>
      <c r="S46" s="36">
        <f>SUM(S47)</f>
        <v>31228850</v>
      </c>
      <c r="T46" s="54">
        <f t="shared" si="17"/>
        <v>0</v>
      </c>
      <c r="U46" s="54">
        <f t="shared" si="18"/>
        <v>0</v>
      </c>
      <c r="V46" s="53" t="s">
        <v>81</v>
      </c>
      <c r="W46" s="52">
        <f t="shared" si="19"/>
        <v>31228850</v>
      </c>
      <c r="X46" s="51">
        <f t="shared" si="20"/>
        <v>98.860357372933805</v>
      </c>
      <c r="Y46" s="53" t="s">
        <v>81</v>
      </c>
      <c r="Z46" s="54">
        <f t="shared" si="21"/>
        <v>0</v>
      </c>
      <c r="AA46" s="52">
        <f t="shared" si="5"/>
        <v>69318850</v>
      </c>
      <c r="AB46" s="51"/>
      <c r="AC46" s="53" t="s">
        <v>81</v>
      </c>
      <c r="AD46" s="51"/>
      <c r="AE46" s="65"/>
      <c r="AH46" s="64"/>
    </row>
    <row r="47" spans="1:34" ht="270" x14ac:dyDescent="0.2">
      <c r="A47" s="12"/>
      <c r="B47" s="13"/>
      <c r="C47" s="21" t="s">
        <v>88</v>
      </c>
      <c r="D47" s="24" t="s">
        <v>128</v>
      </c>
      <c r="E47" s="16">
        <v>55</v>
      </c>
      <c r="F47" s="17" t="s">
        <v>47</v>
      </c>
      <c r="G47" s="18"/>
      <c r="H47" s="16">
        <v>52</v>
      </c>
      <c r="I47" s="18">
        <v>38090000</v>
      </c>
      <c r="J47" s="16">
        <v>55</v>
      </c>
      <c r="K47" s="18">
        <v>31588850</v>
      </c>
      <c r="L47" s="16">
        <v>0</v>
      </c>
      <c r="M47" s="18"/>
      <c r="N47" s="16"/>
      <c r="O47" s="18"/>
      <c r="P47" s="16"/>
      <c r="Q47" s="18"/>
      <c r="R47" s="16">
        <v>55</v>
      </c>
      <c r="S47" s="18">
        <v>31228850</v>
      </c>
      <c r="T47" s="50">
        <f t="shared" si="17"/>
        <v>55</v>
      </c>
      <c r="U47" s="50">
        <f t="shared" si="18"/>
        <v>100</v>
      </c>
      <c r="V47" s="29" t="s">
        <v>81</v>
      </c>
      <c r="W47" s="34">
        <f t="shared" si="19"/>
        <v>31228850</v>
      </c>
      <c r="X47" s="49">
        <f t="shared" si="20"/>
        <v>98.860357372933805</v>
      </c>
      <c r="Y47" s="29" t="s">
        <v>81</v>
      </c>
      <c r="Z47" s="50">
        <f t="shared" si="21"/>
        <v>107</v>
      </c>
      <c r="AA47" s="34">
        <f t="shared" si="5"/>
        <v>69318850</v>
      </c>
      <c r="AB47" s="49"/>
      <c r="AC47" s="29" t="s">
        <v>81</v>
      </c>
      <c r="AD47" s="49"/>
      <c r="AE47" s="11"/>
      <c r="AH47" s="20"/>
    </row>
    <row r="48" spans="1:34" s="63" customFormat="1" ht="153.75" customHeight="1" x14ac:dyDescent="0.25">
      <c r="A48" s="12"/>
      <c r="B48" s="13"/>
      <c r="C48" s="14" t="s">
        <v>89</v>
      </c>
      <c r="D48" s="15" t="s">
        <v>105</v>
      </c>
      <c r="E48" s="38">
        <v>74</v>
      </c>
      <c r="F48" s="39" t="s">
        <v>81</v>
      </c>
      <c r="G48" s="36">
        <f>G49</f>
        <v>0</v>
      </c>
      <c r="H48" s="38">
        <v>71</v>
      </c>
      <c r="I48" s="36">
        <f>I49</f>
        <v>28400000</v>
      </c>
      <c r="J48" s="38">
        <v>72</v>
      </c>
      <c r="K48" s="36">
        <f>K49</f>
        <v>82590000</v>
      </c>
      <c r="L48" s="38">
        <v>0</v>
      </c>
      <c r="M48" s="36"/>
      <c r="N48" s="38"/>
      <c r="O48" s="36"/>
      <c r="P48" s="38"/>
      <c r="Q48" s="36"/>
      <c r="R48" s="38">
        <v>72</v>
      </c>
      <c r="S48" s="36">
        <f>S49</f>
        <v>37850000</v>
      </c>
      <c r="T48" s="54">
        <f t="shared" si="17"/>
        <v>72</v>
      </c>
      <c r="U48" s="54">
        <f t="shared" si="18"/>
        <v>100</v>
      </c>
      <c r="V48" s="53" t="s">
        <v>81</v>
      </c>
      <c r="W48" s="52">
        <f t="shared" si="19"/>
        <v>37850000</v>
      </c>
      <c r="X48" s="51">
        <f t="shared" si="20"/>
        <v>45.828792832061993</v>
      </c>
      <c r="Y48" s="53" t="s">
        <v>81</v>
      </c>
      <c r="Z48" s="54">
        <f t="shared" si="21"/>
        <v>143</v>
      </c>
      <c r="AA48" s="52">
        <f t="shared" si="5"/>
        <v>66250000</v>
      </c>
      <c r="AB48" s="51"/>
      <c r="AC48" s="53" t="s">
        <v>81</v>
      </c>
      <c r="AD48" s="51"/>
      <c r="AE48" s="65"/>
      <c r="AH48" s="64"/>
    </row>
    <row r="49" spans="1:34" s="63" customFormat="1" ht="166.5" customHeight="1" x14ac:dyDescent="0.25">
      <c r="A49" s="12"/>
      <c r="B49" s="13"/>
      <c r="C49" s="14" t="s">
        <v>90</v>
      </c>
      <c r="D49" s="15" t="s">
        <v>104</v>
      </c>
      <c r="E49" s="38" t="e">
        <f>#REF!</f>
        <v>#REF!</v>
      </c>
      <c r="F49" s="71" t="s">
        <v>101</v>
      </c>
      <c r="G49" s="36">
        <f>SUM(G50:G50)</f>
        <v>0</v>
      </c>
      <c r="H49" s="38">
        <f>H50</f>
        <v>7</v>
      </c>
      <c r="I49" s="36">
        <f>SUM(I50:I50)</f>
        <v>28400000</v>
      </c>
      <c r="J49" s="38">
        <f>J50</f>
        <v>7</v>
      </c>
      <c r="K49" s="36">
        <f>SUM(K50:K50)</f>
        <v>82590000</v>
      </c>
      <c r="L49" s="38">
        <f>L50</f>
        <v>0</v>
      </c>
      <c r="M49" s="36"/>
      <c r="N49" s="38"/>
      <c r="O49" s="36"/>
      <c r="P49" s="38"/>
      <c r="Q49" s="36"/>
      <c r="R49" s="38">
        <f>R50</f>
        <v>7</v>
      </c>
      <c r="S49" s="36">
        <f>SUM(S50:S50)</f>
        <v>37850000</v>
      </c>
      <c r="T49" s="54">
        <f t="shared" si="17"/>
        <v>7</v>
      </c>
      <c r="U49" s="54">
        <f t="shared" si="18"/>
        <v>100</v>
      </c>
      <c r="V49" s="53" t="s">
        <v>81</v>
      </c>
      <c r="W49" s="52">
        <f t="shared" si="19"/>
        <v>37850000</v>
      </c>
      <c r="X49" s="51">
        <f t="shared" si="20"/>
        <v>45.828792832061993</v>
      </c>
      <c r="Y49" s="53" t="s">
        <v>81</v>
      </c>
      <c r="Z49" s="54">
        <f t="shared" si="21"/>
        <v>14</v>
      </c>
      <c r="AA49" s="52">
        <f t="shared" si="5"/>
        <v>66250000</v>
      </c>
      <c r="AB49" s="51"/>
      <c r="AC49" s="53" t="s">
        <v>81</v>
      </c>
      <c r="AD49" s="51"/>
      <c r="AE49" s="65"/>
      <c r="AH49" s="64"/>
    </row>
    <row r="50" spans="1:34" ht="330" x14ac:dyDescent="0.2">
      <c r="A50" s="12"/>
      <c r="B50" s="13"/>
      <c r="C50" s="21" t="s">
        <v>91</v>
      </c>
      <c r="D50" s="24" t="s">
        <v>131</v>
      </c>
      <c r="E50" s="16">
        <v>7</v>
      </c>
      <c r="F50" s="72" t="s">
        <v>108</v>
      </c>
      <c r="G50" s="18"/>
      <c r="H50" s="16">
        <v>7</v>
      </c>
      <c r="I50" s="18">
        <v>28400000</v>
      </c>
      <c r="J50" s="16">
        <v>7</v>
      </c>
      <c r="K50" s="18">
        <v>82590000</v>
      </c>
      <c r="L50" s="16"/>
      <c r="M50" s="18"/>
      <c r="N50" s="16"/>
      <c r="O50" s="18"/>
      <c r="P50" s="16"/>
      <c r="Q50" s="18"/>
      <c r="R50" s="16">
        <v>7</v>
      </c>
      <c r="S50" s="18">
        <v>37850000</v>
      </c>
      <c r="T50" s="50">
        <f t="shared" si="17"/>
        <v>7</v>
      </c>
      <c r="U50" s="50">
        <f t="shared" si="18"/>
        <v>100</v>
      </c>
      <c r="V50" s="29" t="s">
        <v>81</v>
      </c>
      <c r="W50" s="34">
        <f t="shared" si="19"/>
        <v>37850000</v>
      </c>
      <c r="X50" s="49">
        <f t="shared" si="20"/>
        <v>45.828792832061993</v>
      </c>
      <c r="Y50" s="29" t="s">
        <v>81</v>
      </c>
      <c r="Z50" s="50">
        <f t="shared" si="21"/>
        <v>14</v>
      </c>
      <c r="AA50" s="34">
        <f t="shared" si="5"/>
        <v>66250000</v>
      </c>
      <c r="AB50" s="49"/>
      <c r="AC50" s="29" t="s">
        <v>81</v>
      </c>
      <c r="AD50" s="49"/>
      <c r="AE50" s="11"/>
      <c r="AH50" s="20"/>
    </row>
    <row r="51" spans="1:34" ht="345" x14ac:dyDescent="0.2">
      <c r="A51" s="12"/>
      <c r="B51" s="13"/>
      <c r="C51" s="77" t="s">
        <v>148</v>
      </c>
      <c r="D51" s="75" t="s">
        <v>149</v>
      </c>
      <c r="E51" s="16">
        <v>7</v>
      </c>
      <c r="F51" s="72" t="s">
        <v>47</v>
      </c>
      <c r="G51" s="18"/>
      <c r="H51" s="16">
        <v>7</v>
      </c>
      <c r="I51" s="18">
        <v>146850000</v>
      </c>
      <c r="J51" s="16"/>
      <c r="K51" s="18"/>
      <c r="L51" s="16"/>
      <c r="M51" s="18"/>
      <c r="N51" s="16"/>
      <c r="O51" s="18"/>
      <c r="P51" s="16"/>
      <c r="Q51" s="18"/>
      <c r="R51" s="16"/>
      <c r="S51" s="18"/>
      <c r="T51" s="50"/>
      <c r="U51" s="50"/>
      <c r="V51" s="29"/>
      <c r="W51" s="34"/>
      <c r="X51" s="49"/>
      <c r="Y51" s="29"/>
      <c r="Z51" s="50">
        <f t="shared" si="21"/>
        <v>7</v>
      </c>
      <c r="AA51" s="34">
        <f t="shared" si="5"/>
        <v>146850000</v>
      </c>
      <c r="AB51" s="49"/>
      <c r="AC51" s="29" t="s">
        <v>81</v>
      </c>
      <c r="AD51" s="49"/>
      <c r="AE51" s="11"/>
      <c r="AH51" s="20"/>
    </row>
    <row r="52" spans="1:34" s="63" customFormat="1" ht="183" customHeight="1" x14ac:dyDescent="0.25">
      <c r="A52" s="12"/>
      <c r="B52" s="13"/>
      <c r="C52" s="14" t="s">
        <v>92</v>
      </c>
      <c r="D52" s="15" t="s">
        <v>103</v>
      </c>
      <c r="E52" s="38">
        <f>E53/E53*100</f>
        <v>100</v>
      </c>
      <c r="F52" s="71" t="s">
        <v>81</v>
      </c>
      <c r="G52" s="36">
        <f>G53</f>
        <v>0</v>
      </c>
      <c r="H52" s="38">
        <f>H53/H53*100</f>
        <v>100</v>
      </c>
      <c r="I52" s="36">
        <f>I53</f>
        <v>2391735000</v>
      </c>
      <c r="J52" s="38">
        <f>J53/J53*100</f>
        <v>100</v>
      </c>
      <c r="K52" s="36">
        <f>K53</f>
        <v>2743914248</v>
      </c>
      <c r="L52" s="38">
        <v>0</v>
      </c>
      <c r="M52" s="36"/>
      <c r="N52" s="38"/>
      <c r="O52" s="36"/>
      <c r="P52" s="38"/>
      <c r="Q52" s="36"/>
      <c r="R52" s="38">
        <f>R53/R53*100</f>
        <v>100</v>
      </c>
      <c r="S52" s="36">
        <f>S53</f>
        <v>2681680979</v>
      </c>
      <c r="T52" s="54">
        <f>SUM(L52,N52,P52,R52)</f>
        <v>100</v>
      </c>
      <c r="U52" s="54">
        <f>T52/J52*100</f>
        <v>100</v>
      </c>
      <c r="V52" s="53" t="s">
        <v>81</v>
      </c>
      <c r="W52" s="52">
        <f>SUM(M52,O52,Q52,S52)</f>
        <v>2681680979</v>
      </c>
      <c r="X52" s="51">
        <f>W52/K52*100</f>
        <v>97.731952846363143</v>
      </c>
      <c r="Y52" s="53" t="s">
        <v>81</v>
      </c>
      <c r="Z52" s="54">
        <f t="shared" si="21"/>
        <v>200</v>
      </c>
      <c r="AA52" s="52">
        <f t="shared" si="5"/>
        <v>5073415979</v>
      </c>
      <c r="AB52" s="51"/>
      <c r="AC52" s="53" t="s">
        <v>81</v>
      </c>
      <c r="AD52" s="51"/>
      <c r="AE52" s="65"/>
      <c r="AH52" s="64"/>
    </row>
    <row r="53" spans="1:34" s="63" customFormat="1" ht="192.75" customHeight="1" x14ac:dyDescent="0.25">
      <c r="A53" s="12"/>
      <c r="B53" s="13"/>
      <c r="C53" s="14" t="s">
        <v>93</v>
      </c>
      <c r="D53" s="15" t="s">
        <v>104</v>
      </c>
      <c r="E53" s="38">
        <f>E54</f>
        <v>6</v>
      </c>
      <c r="F53" s="71" t="s">
        <v>101</v>
      </c>
      <c r="G53" s="36">
        <f>SUM(G54:G55)</f>
        <v>0</v>
      </c>
      <c r="H53" s="38">
        <f>H54</f>
        <v>6</v>
      </c>
      <c r="I53" s="36">
        <f>SUM(I54:I55)</f>
        <v>2391735000</v>
      </c>
      <c r="J53" s="38">
        <f>J54</f>
        <v>6</v>
      </c>
      <c r="K53" s="36">
        <f>SUM(K54:K55)</f>
        <v>2743914248</v>
      </c>
      <c r="L53" s="38">
        <f>L54</f>
        <v>0</v>
      </c>
      <c r="M53" s="36"/>
      <c r="N53" s="38"/>
      <c r="O53" s="36"/>
      <c r="P53" s="38"/>
      <c r="Q53" s="36"/>
      <c r="R53" s="38">
        <f>R54</f>
        <v>6</v>
      </c>
      <c r="S53" s="36">
        <f>SUM(S54:S55)</f>
        <v>2681680979</v>
      </c>
      <c r="T53" s="54">
        <f>SUM(L53,N53,P53,R53)</f>
        <v>6</v>
      </c>
      <c r="U53" s="54">
        <f>T53/J53*100</f>
        <v>100</v>
      </c>
      <c r="V53" s="53" t="s">
        <v>81</v>
      </c>
      <c r="W53" s="52">
        <f>SUM(M53,O53,Q53,S53)</f>
        <v>2681680979</v>
      </c>
      <c r="X53" s="51">
        <f>W53/K53*100</f>
        <v>97.731952846363143</v>
      </c>
      <c r="Y53" s="53" t="s">
        <v>81</v>
      </c>
      <c r="Z53" s="54">
        <f t="shared" si="21"/>
        <v>12</v>
      </c>
      <c r="AA53" s="52">
        <f t="shared" si="5"/>
        <v>5073415979</v>
      </c>
      <c r="AB53" s="51"/>
      <c r="AC53" s="53" t="s">
        <v>81</v>
      </c>
      <c r="AD53" s="51"/>
      <c r="AE53" s="65"/>
      <c r="AH53" s="64"/>
    </row>
    <row r="54" spans="1:34" ht="378" customHeight="1" x14ac:dyDescent="0.2">
      <c r="A54" s="12"/>
      <c r="B54" s="13"/>
      <c r="C54" s="21" t="s">
        <v>94</v>
      </c>
      <c r="D54" s="24" t="s">
        <v>129</v>
      </c>
      <c r="E54" s="16">
        <v>6</v>
      </c>
      <c r="F54" s="72" t="s">
        <v>108</v>
      </c>
      <c r="G54" s="18"/>
      <c r="H54" s="16">
        <v>6</v>
      </c>
      <c r="I54" s="18">
        <v>2389260000</v>
      </c>
      <c r="J54" s="16">
        <v>6</v>
      </c>
      <c r="K54" s="18">
        <v>2713962248</v>
      </c>
      <c r="L54" s="16"/>
      <c r="M54" s="18"/>
      <c r="N54" s="16"/>
      <c r="O54" s="18"/>
      <c r="P54" s="16"/>
      <c r="Q54" s="18"/>
      <c r="R54" s="16">
        <v>6</v>
      </c>
      <c r="S54" s="18">
        <v>2652930979</v>
      </c>
      <c r="T54" s="50">
        <f>SUM(L54,N54,P54,R54)</f>
        <v>6</v>
      </c>
      <c r="U54" s="50">
        <f>T54/J54*100</f>
        <v>100</v>
      </c>
      <c r="V54" s="29" t="s">
        <v>81</v>
      </c>
      <c r="W54" s="34">
        <f>SUM(M54,O54,Q54,S54)</f>
        <v>2652930979</v>
      </c>
      <c r="X54" s="49">
        <f>W54/K54*100</f>
        <v>97.751211571016654</v>
      </c>
      <c r="Y54" s="29" t="s">
        <v>81</v>
      </c>
      <c r="Z54" s="50">
        <f t="shared" si="21"/>
        <v>12</v>
      </c>
      <c r="AA54" s="34">
        <f t="shared" si="5"/>
        <v>5042190979</v>
      </c>
      <c r="AB54" s="49"/>
      <c r="AC54" s="29" t="s">
        <v>81</v>
      </c>
      <c r="AD54" s="49"/>
      <c r="AE54" s="11"/>
      <c r="AH54" s="20"/>
    </row>
    <row r="55" spans="1:34" ht="396.75" customHeight="1" x14ac:dyDescent="0.2">
      <c r="A55" s="12"/>
      <c r="B55" s="13"/>
      <c r="C55" s="21" t="s">
        <v>95</v>
      </c>
      <c r="D55" s="24" t="s">
        <v>130</v>
      </c>
      <c r="E55" s="16">
        <v>6</v>
      </c>
      <c r="F55" s="72" t="s">
        <v>80</v>
      </c>
      <c r="G55" s="18"/>
      <c r="H55" s="16">
        <v>6</v>
      </c>
      <c r="I55" s="18">
        <v>2475000</v>
      </c>
      <c r="J55" s="16">
        <v>6</v>
      </c>
      <c r="K55" s="18">
        <v>29952000</v>
      </c>
      <c r="L55" s="16"/>
      <c r="M55" s="18"/>
      <c r="N55" s="16"/>
      <c r="O55" s="18"/>
      <c r="P55" s="16"/>
      <c r="Q55" s="18"/>
      <c r="R55" s="16">
        <v>6</v>
      </c>
      <c r="S55" s="18">
        <v>28750000</v>
      </c>
      <c r="T55" s="50">
        <f>SUM(L55,N55,P55,R55)</f>
        <v>6</v>
      </c>
      <c r="U55" s="50">
        <f>T55/J55*100</f>
        <v>100</v>
      </c>
      <c r="V55" s="29" t="s">
        <v>81</v>
      </c>
      <c r="W55" s="34">
        <f>SUM(M55,O55,Q55,S55)</f>
        <v>28750000</v>
      </c>
      <c r="X55" s="49">
        <f>W55/K55*100</f>
        <v>95.986912393162399</v>
      </c>
      <c r="Y55" s="29" t="s">
        <v>81</v>
      </c>
      <c r="Z55" s="50">
        <f t="shared" si="21"/>
        <v>12</v>
      </c>
      <c r="AA55" s="34">
        <f t="shared" si="5"/>
        <v>31225000</v>
      </c>
      <c r="AB55" s="49"/>
      <c r="AC55" s="29" t="s">
        <v>81</v>
      </c>
      <c r="AD55" s="49"/>
      <c r="AE55" s="11"/>
      <c r="AH55" s="20"/>
    </row>
    <row r="56" spans="1:34" ht="15.75" x14ac:dyDescent="0.25">
      <c r="A56" s="86" t="s">
        <v>51</v>
      </c>
      <c r="B56" s="87"/>
      <c r="C56" s="87"/>
      <c r="D56" s="87"/>
      <c r="E56" s="87"/>
      <c r="F56" s="87"/>
      <c r="G56" s="87"/>
      <c r="H56" s="87"/>
      <c r="I56" s="87"/>
      <c r="J56" s="87"/>
      <c r="K56" s="87"/>
      <c r="L56" s="87"/>
      <c r="M56" s="87"/>
      <c r="N56" s="87"/>
      <c r="O56" s="87"/>
      <c r="P56" s="87"/>
      <c r="Q56" s="87"/>
      <c r="R56" s="87"/>
      <c r="S56" s="87"/>
      <c r="T56" s="87"/>
      <c r="U56" s="59">
        <f>AVERAGE(U13:U55)</f>
        <v>90</v>
      </c>
      <c r="V56" s="58"/>
      <c r="W56" s="66"/>
      <c r="X56" s="59">
        <f>AVERAGE(X13,X41,X45,X48,X52)</f>
        <v>87.437495078534297</v>
      </c>
      <c r="Y56" s="67"/>
      <c r="Z56" s="43"/>
      <c r="AA56" s="43"/>
      <c r="AB56" s="43"/>
      <c r="AC56" s="44"/>
      <c r="AD56" s="45"/>
      <c r="AE56" s="11"/>
    </row>
    <row r="57" spans="1:34" ht="15.75" x14ac:dyDescent="0.25">
      <c r="A57" s="84" t="s">
        <v>24</v>
      </c>
      <c r="B57" s="85"/>
      <c r="C57" s="85"/>
      <c r="D57" s="85"/>
      <c r="E57" s="85"/>
      <c r="F57" s="85"/>
      <c r="G57" s="85"/>
      <c r="H57" s="85"/>
      <c r="I57" s="85"/>
      <c r="J57" s="85"/>
      <c r="K57" s="85"/>
      <c r="L57" s="85"/>
      <c r="M57" s="85"/>
      <c r="N57" s="85"/>
      <c r="O57" s="85"/>
      <c r="P57" s="85"/>
      <c r="Q57" s="85"/>
      <c r="R57" s="85"/>
      <c r="S57" s="85"/>
      <c r="T57" s="85"/>
      <c r="U57" s="25" t="str">
        <f>IF(U56&gt;=91,"Sangat Tinggi",IF(U56&gt;=76,"Tinggi",IF(U56&gt;=66,"Sedang",IF(U56&gt;=51,"Rendah",IF(U56&lt;=50,"Sangat Rendah")))))</f>
        <v>Tinggi</v>
      </c>
      <c r="V57" s="58"/>
      <c r="W57" s="68"/>
      <c r="X57" s="25" t="str">
        <f>IF(X56&gt;=91,"Sangat Tinggi",IF(X56&gt;=76,"Tinggi",IF(X56&gt;=66,"Sedang",IF(X56&gt;=51,"Rendah",IF(X56&lt;=50,"Sangat Rendah")))))</f>
        <v>Tinggi</v>
      </c>
      <c r="Y57" s="67"/>
      <c r="Z57" s="46"/>
      <c r="AA57" s="47"/>
      <c r="AB57" s="46"/>
      <c r="AC57" s="44"/>
      <c r="AD57" s="48"/>
      <c r="AE57" s="11"/>
    </row>
    <row r="58" spans="1:34" x14ac:dyDescent="0.2">
      <c r="A58" s="83" t="s">
        <v>25</v>
      </c>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11"/>
    </row>
    <row r="59" spans="1:34" x14ac:dyDescent="0.2">
      <c r="A59" s="83" t="s">
        <v>26</v>
      </c>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11"/>
    </row>
    <row r="60" spans="1:34" x14ac:dyDescent="0.2">
      <c r="A60" s="83" t="s">
        <v>27</v>
      </c>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11"/>
    </row>
    <row r="61" spans="1:34" x14ac:dyDescent="0.2">
      <c r="A61" s="83" t="s">
        <v>28</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26"/>
    </row>
    <row r="62" spans="1:34" ht="15.75" x14ac:dyDescent="0.25">
      <c r="A62" s="27"/>
      <c r="B62" s="27"/>
      <c r="C62" s="27"/>
      <c r="D62" s="27"/>
      <c r="E62" s="27"/>
      <c r="F62" s="27"/>
      <c r="G62" s="27"/>
      <c r="H62" s="27"/>
      <c r="I62" s="27"/>
      <c r="J62" s="27"/>
      <c r="K62" s="27"/>
      <c r="L62" s="27"/>
      <c r="M62" s="27"/>
      <c r="N62" s="27"/>
      <c r="O62" s="27"/>
      <c r="P62" s="27"/>
      <c r="Q62" s="27"/>
      <c r="R62" s="27"/>
      <c r="S62" s="27"/>
      <c r="T62" s="27"/>
      <c r="U62" s="27"/>
      <c r="V62" s="28"/>
      <c r="W62" s="33"/>
      <c r="X62" s="33"/>
      <c r="Y62" s="69"/>
      <c r="Z62" s="27"/>
      <c r="AA62" s="27"/>
      <c r="AB62" s="27"/>
      <c r="AC62" s="28"/>
      <c r="AD62" s="27"/>
    </row>
    <row r="63" spans="1:34" ht="15.75" x14ac:dyDescent="0.25">
      <c r="A63" s="27"/>
      <c r="B63" s="27"/>
      <c r="C63" s="27"/>
      <c r="D63" s="27"/>
      <c r="E63" s="27"/>
      <c r="F63" s="27"/>
      <c r="G63" s="27"/>
      <c r="H63" s="27"/>
      <c r="I63" s="27"/>
      <c r="J63" s="27"/>
      <c r="K63" s="27"/>
      <c r="L63" s="27"/>
      <c r="M63" s="27"/>
      <c r="N63" s="27"/>
      <c r="O63" s="27"/>
      <c r="P63" s="27"/>
      <c r="Q63" s="27"/>
      <c r="R63" s="27"/>
      <c r="S63" s="27"/>
      <c r="T63" s="80" t="s">
        <v>52</v>
      </c>
      <c r="U63" s="80"/>
      <c r="V63" s="80"/>
      <c r="W63" s="80"/>
      <c r="X63" s="80"/>
      <c r="Y63" s="69"/>
      <c r="Z63" s="27"/>
      <c r="AA63" s="80"/>
      <c r="AB63" s="80"/>
      <c r="AC63" s="80"/>
      <c r="AD63" s="80"/>
      <c r="AE63" s="80"/>
    </row>
    <row r="64" spans="1:34" ht="15.75" x14ac:dyDescent="0.25">
      <c r="A64" s="33"/>
      <c r="B64" s="27"/>
      <c r="C64" s="27"/>
      <c r="D64" s="27"/>
      <c r="E64" s="27"/>
      <c r="F64" s="27"/>
      <c r="G64" s="27"/>
      <c r="H64" s="27"/>
      <c r="I64" s="27"/>
      <c r="J64" s="27"/>
      <c r="K64" s="27"/>
      <c r="L64" s="27"/>
      <c r="M64" s="27"/>
      <c r="N64" s="27"/>
      <c r="O64" s="27"/>
      <c r="P64" s="27"/>
      <c r="Q64" s="27"/>
      <c r="R64" s="27"/>
      <c r="S64" s="27"/>
      <c r="T64" s="80" t="s">
        <v>132</v>
      </c>
      <c r="U64" s="80"/>
      <c r="V64" s="80"/>
      <c r="W64" s="80"/>
      <c r="X64" s="80"/>
      <c r="Y64" s="69"/>
      <c r="Z64" s="27"/>
      <c r="AA64" s="80"/>
      <c r="AB64" s="80"/>
      <c r="AC64" s="80"/>
      <c r="AD64" s="80"/>
      <c r="AE64" s="80"/>
    </row>
    <row r="65" spans="1:31" ht="15.75" x14ac:dyDescent="0.25">
      <c r="T65" s="80" t="s">
        <v>58</v>
      </c>
      <c r="U65" s="80"/>
      <c r="V65" s="80"/>
      <c r="W65" s="80"/>
      <c r="X65" s="80"/>
      <c r="AA65" s="80"/>
      <c r="AB65" s="80"/>
      <c r="AC65" s="80"/>
      <c r="AD65" s="80"/>
      <c r="AE65" s="80"/>
    </row>
    <row r="66" spans="1:31" ht="15.75" x14ac:dyDescent="0.25">
      <c r="T66" s="80" t="s">
        <v>53</v>
      </c>
      <c r="U66" s="80"/>
      <c r="V66" s="80"/>
      <c r="W66" s="80"/>
      <c r="X66" s="80"/>
      <c r="AA66" s="80"/>
      <c r="AB66" s="80"/>
      <c r="AC66" s="80"/>
      <c r="AD66" s="80"/>
      <c r="AE66" s="80"/>
    </row>
    <row r="67" spans="1:31" ht="51" x14ac:dyDescent="0.25">
      <c r="A67" s="30" t="s">
        <v>29</v>
      </c>
      <c r="B67" s="30" t="s">
        <v>30</v>
      </c>
      <c r="C67" s="30" t="s">
        <v>31</v>
      </c>
      <c r="T67" s="27"/>
      <c r="U67" s="27"/>
      <c r="V67" s="28"/>
      <c r="W67" s="33"/>
      <c r="AA67" s="28"/>
      <c r="AB67" s="27"/>
      <c r="AC67" s="28"/>
      <c r="AD67" s="27"/>
    </row>
    <row r="68" spans="1:31" ht="25.5" x14ac:dyDescent="0.25">
      <c r="A68" s="31" t="s">
        <v>32</v>
      </c>
      <c r="B68" s="31" t="s">
        <v>33</v>
      </c>
      <c r="C68" s="31" t="s">
        <v>34</v>
      </c>
      <c r="T68" s="81" t="s">
        <v>54</v>
      </c>
      <c r="U68" s="81"/>
      <c r="V68" s="81"/>
      <c r="W68" s="81"/>
      <c r="X68" s="81"/>
      <c r="AA68" s="81"/>
      <c r="AB68" s="81"/>
      <c r="AC68" s="81"/>
      <c r="AD68" s="81"/>
      <c r="AE68" s="81"/>
    </row>
    <row r="69" spans="1:31" ht="25.5" x14ac:dyDescent="0.25">
      <c r="A69" s="31" t="s">
        <v>35</v>
      </c>
      <c r="B69" s="31" t="s">
        <v>36</v>
      </c>
      <c r="C69" s="31" t="s">
        <v>37</v>
      </c>
      <c r="T69" s="82" t="s">
        <v>55</v>
      </c>
      <c r="U69" s="82"/>
      <c r="V69" s="82"/>
      <c r="W69" s="82"/>
      <c r="X69" s="82"/>
      <c r="AA69" s="82"/>
      <c r="AB69" s="82"/>
      <c r="AC69" s="82"/>
      <c r="AD69" s="82"/>
      <c r="AE69" s="82"/>
    </row>
    <row r="70" spans="1:31" ht="25.5" x14ac:dyDescent="0.25">
      <c r="A70" s="31" t="s">
        <v>38</v>
      </c>
      <c r="B70" s="31" t="s">
        <v>39</v>
      </c>
      <c r="C70" s="31" t="s">
        <v>40</v>
      </c>
    </row>
    <row r="71" spans="1:31" ht="25.5" x14ac:dyDescent="0.25">
      <c r="A71" s="31" t="s">
        <v>41</v>
      </c>
      <c r="B71" s="31" t="s">
        <v>42</v>
      </c>
      <c r="C71" s="31" t="s">
        <v>43</v>
      </c>
    </row>
    <row r="72" spans="1:31" ht="25.5" x14ac:dyDescent="0.25">
      <c r="A72" s="31" t="s">
        <v>44</v>
      </c>
      <c r="B72" s="32" t="s">
        <v>45</v>
      </c>
      <c r="C72" s="31" t="s">
        <v>46</v>
      </c>
    </row>
  </sheetData>
  <mergeCells count="78">
    <mergeCell ref="A6:AD6"/>
    <mergeCell ref="T7:Y8"/>
    <mergeCell ref="T9:Y9"/>
    <mergeCell ref="A7:A9"/>
    <mergeCell ref="B7:B9"/>
    <mergeCell ref="C7:C9"/>
    <mergeCell ref="D7:D9"/>
    <mergeCell ref="E7:G9"/>
    <mergeCell ref="A1:AD1"/>
    <mergeCell ref="A2:AD2"/>
    <mergeCell ref="A3:AD3"/>
    <mergeCell ref="A4:AD4"/>
    <mergeCell ref="A5:AD5"/>
    <mergeCell ref="E10:G10"/>
    <mergeCell ref="H10:I10"/>
    <mergeCell ref="AE7:AE8"/>
    <mergeCell ref="J9:K9"/>
    <mergeCell ref="L9:M9"/>
    <mergeCell ref="N9:O9"/>
    <mergeCell ref="P9:Q9"/>
    <mergeCell ref="R9:S9"/>
    <mergeCell ref="Z9:AA9"/>
    <mergeCell ref="AB9:AD9"/>
    <mergeCell ref="J7:K8"/>
    <mergeCell ref="L7:S8"/>
    <mergeCell ref="Z7:AA8"/>
    <mergeCell ref="AB7:AD8"/>
    <mergeCell ref="T10:Y10"/>
    <mergeCell ref="H7:I9"/>
    <mergeCell ref="E11:F12"/>
    <mergeCell ref="G11:G12"/>
    <mergeCell ref="H11:H12"/>
    <mergeCell ref="I11:I12"/>
    <mergeCell ref="J11:J12"/>
    <mergeCell ref="AB12:AC12"/>
    <mergeCell ref="AB11:AC11"/>
    <mergeCell ref="U11:V11"/>
    <mergeCell ref="U12:V12"/>
    <mergeCell ref="R10:S10"/>
    <mergeCell ref="Z10:AA10"/>
    <mergeCell ref="AB10:AD10"/>
    <mergeCell ref="J10:K10"/>
    <mergeCell ref="L10:M10"/>
    <mergeCell ref="N10:O10"/>
    <mergeCell ref="P10:Q10"/>
    <mergeCell ref="A10:A12"/>
    <mergeCell ref="B10:B12"/>
    <mergeCell ref="C10:C12"/>
    <mergeCell ref="D10:D12"/>
    <mergeCell ref="A58:AD58"/>
    <mergeCell ref="N11:N12"/>
    <mergeCell ref="O11:O12"/>
    <mergeCell ref="X11:Y11"/>
    <mergeCell ref="X12:Y12"/>
    <mergeCell ref="P11:P12"/>
    <mergeCell ref="Q11:Q12"/>
    <mergeCell ref="R11:R12"/>
    <mergeCell ref="S11:S12"/>
    <mergeCell ref="K11:K12"/>
    <mergeCell ref="L11:L12"/>
    <mergeCell ref="M11:M12"/>
    <mergeCell ref="A59:AD59"/>
    <mergeCell ref="A60:AD60"/>
    <mergeCell ref="A61:AD61"/>
    <mergeCell ref="A57:T57"/>
    <mergeCell ref="A56:T56"/>
    <mergeCell ref="T63:X63"/>
    <mergeCell ref="AA63:AE63"/>
    <mergeCell ref="T64:X64"/>
    <mergeCell ref="AA64:AE64"/>
    <mergeCell ref="T65:X65"/>
    <mergeCell ref="AA65:AE65"/>
    <mergeCell ref="T66:X66"/>
    <mergeCell ref="AA66:AE66"/>
    <mergeCell ref="T68:X68"/>
    <mergeCell ref="AA68:AE68"/>
    <mergeCell ref="T69:X69"/>
    <mergeCell ref="AA69:AE69"/>
  </mergeCells>
  <printOptions horizontalCentered="1"/>
  <pageMargins left="0.23622047244094491" right="0.23622047244094491" top="3.937007874015748E-2" bottom="3.937007874015748E-2" header="0" footer="0"/>
  <pageSetup paperSize="14" scale="33"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Kesbangpol</vt:lpstr>
      <vt:lpstr>Kesbangpol!Print_Area</vt:lpstr>
      <vt:lpstr>Kesbangpol!Print_Titles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PE</cp:lastModifiedBy>
  <dcterms:created xsi:type="dcterms:W3CDTF">2020-03-18T05:59:44Z</dcterms:created>
  <dcterms:modified xsi:type="dcterms:W3CDTF">2023-01-11T06:03:29Z</dcterms:modified>
</cp:coreProperties>
</file>