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ag Umum" sheetId="1" r:id="rId1"/>
  </sheets>
  <definedNames>
    <definedName name="_xlnm.Print_Area" localSheetId="0">'Bag Umum'!$A$1:$AM$48</definedName>
    <definedName name="_xlnm.Print_Titles" localSheetId="0">'Bag Umum'!$7:$12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1" l="1"/>
  <c r="Y16" i="1"/>
  <c r="Y25" i="1"/>
  <c r="Y13" i="1"/>
  <c r="Z13" i="1" l="1"/>
  <c r="AB13" i="1" s="1"/>
  <c r="V25" i="1" l="1"/>
  <c r="V16" i="1"/>
  <c r="V13" i="1"/>
  <c r="J25" i="1" l="1"/>
  <c r="S25" i="1" l="1"/>
  <c r="S16" i="1"/>
  <c r="S13" i="1"/>
  <c r="P16" i="1" l="1"/>
  <c r="G13" i="1"/>
  <c r="J13" i="1"/>
  <c r="M13" i="1"/>
  <c r="P13" i="1"/>
  <c r="P25" i="1"/>
  <c r="J16" i="1"/>
  <c r="E18" i="1"/>
  <c r="AP15" i="1"/>
  <c r="AI15" i="1"/>
  <c r="AL15" i="1" s="1"/>
  <c r="AG15" i="1"/>
  <c r="AJ15" i="1" s="1"/>
  <c r="G25" i="1"/>
  <c r="G16" i="1"/>
  <c r="M25" i="1" l="1"/>
  <c r="M16" i="1"/>
  <c r="AD24" i="1"/>
  <c r="Z24" i="1"/>
  <c r="AD23" i="1"/>
  <c r="Z23" i="1"/>
  <c r="AD22" i="1"/>
  <c r="Z22" i="1"/>
  <c r="AD21" i="1"/>
  <c r="Z21" i="1"/>
  <c r="AD20" i="1"/>
  <c r="Z20" i="1"/>
  <c r="AG24" i="1" l="1"/>
  <c r="AJ24" i="1" s="1"/>
  <c r="AB24" i="1"/>
  <c r="AI24" i="1"/>
  <c r="AL24" i="1" s="1"/>
  <c r="AE24" i="1"/>
  <c r="AG22" i="1"/>
  <c r="AJ22" i="1" s="1"/>
  <c r="AB22" i="1"/>
  <c r="AI22" i="1"/>
  <c r="AL22" i="1" s="1"/>
  <c r="AE22" i="1"/>
  <c r="AG21" i="1"/>
  <c r="AJ21" i="1" s="1"/>
  <c r="AB21" i="1"/>
  <c r="AG23" i="1"/>
  <c r="AJ23" i="1" s="1"/>
  <c r="AB23" i="1"/>
  <c r="AG20" i="1"/>
  <c r="AJ20" i="1" s="1"/>
  <c r="AB20" i="1"/>
  <c r="AI20" i="1"/>
  <c r="AL20" i="1" s="1"/>
  <c r="AE20" i="1"/>
  <c r="AI21" i="1"/>
  <c r="AL21" i="1" s="1"/>
  <c r="AE21" i="1"/>
  <c r="AI23" i="1"/>
  <c r="AL23" i="1" s="1"/>
  <c r="AE23" i="1"/>
  <c r="AD18" i="1"/>
  <c r="Z18" i="1"/>
  <c r="AG18" i="1" l="1"/>
  <c r="AJ18" i="1" s="1"/>
  <c r="AB18" i="1"/>
  <c r="AI18" i="1"/>
  <c r="AL18" i="1" s="1"/>
  <c r="AE18" i="1"/>
  <c r="AD19" i="1"/>
  <c r="Z19" i="1"/>
  <c r="AG19" i="1" l="1"/>
  <c r="AJ19" i="1" s="1"/>
  <c r="AB19" i="1"/>
  <c r="AI19" i="1"/>
  <c r="AL19" i="1" s="1"/>
  <c r="AE19" i="1"/>
  <c r="AD27" i="1"/>
  <c r="Z27" i="1"/>
  <c r="AG27" i="1" l="1"/>
  <c r="AJ27" i="1" s="1"/>
  <c r="AB27" i="1"/>
  <c r="AI27" i="1"/>
  <c r="AL27" i="1" s="1"/>
  <c r="AE27" i="1"/>
  <c r="AD26" i="1"/>
  <c r="Z26" i="1"/>
  <c r="AD25" i="1"/>
  <c r="Z25" i="1"/>
  <c r="AD17" i="1"/>
  <c r="Z17" i="1"/>
  <c r="AD16" i="1"/>
  <c r="Z16" i="1"/>
  <c r="AP14" i="1"/>
  <c r="AD14" i="1"/>
  <c r="Z14" i="1"/>
  <c r="AD13" i="1"/>
  <c r="AE13" i="1" s="1"/>
  <c r="AG14" i="1" l="1"/>
  <c r="AJ14" i="1" s="1"/>
  <c r="AB14" i="1"/>
  <c r="AI25" i="1"/>
  <c r="AL25" i="1" s="1"/>
  <c r="AE25" i="1"/>
  <c r="AI13" i="1"/>
  <c r="AL13" i="1" s="1"/>
  <c r="AG16" i="1"/>
  <c r="AJ16" i="1" s="1"/>
  <c r="AB16" i="1"/>
  <c r="AB28" i="1" s="1"/>
  <c r="AG25" i="1"/>
  <c r="AJ25" i="1" s="1"/>
  <c r="AB25" i="1"/>
  <c r="AI16" i="1"/>
  <c r="AL16" i="1" s="1"/>
  <c r="AE16" i="1"/>
  <c r="AI14" i="1"/>
  <c r="AL14" i="1" s="1"/>
  <c r="AE14" i="1"/>
  <c r="AG17" i="1"/>
  <c r="AJ17" i="1" s="1"/>
  <c r="AB17" i="1"/>
  <c r="AG26" i="1"/>
  <c r="AJ26" i="1" s="1"/>
  <c r="AB26" i="1"/>
  <c r="AI17" i="1"/>
  <c r="AL17" i="1" s="1"/>
  <c r="AE17" i="1"/>
  <c r="AI26" i="1"/>
  <c r="AL26" i="1" s="1"/>
  <c r="AE26" i="1"/>
  <c r="AG13" i="1"/>
  <c r="AJ13" i="1" s="1"/>
  <c r="AE29" i="1" l="1"/>
  <c r="AB29" i="1"/>
</calcChain>
</file>

<file path=xl/sharedStrings.xml><?xml version="1.0" encoding="utf-8"?>
<sst xmlns="http://schemas.openxmlformats.org/spreadsheetml/2006/main" count="293" uniqueCount="96">
  <si>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</si>
  <si>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</si>
  <si>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</si>
  <si>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</si>
  <si>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</si>
  <si>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</si>
  <si>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</si>
  <si>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</si>
  <si>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</si>
  <si>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</si>
  <si>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</si>
  <si>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</si>
  <si>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</si>
  <si>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</si>
  <si>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</si>
  <si>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</si>
  <si>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</si>
  <si>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</si>
  <si>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</si>
  <si>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</si>
  <si>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</si>
  <si>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</si>
  <si>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</si>
  <si>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</si>
  <si>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</si>
  <si>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</si>
  <si>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</si>
  <si>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Program Pelayanan Administrasi Perkantoran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</si>
  <si>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</si>
  <si>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</si>
  <si>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</si>
  <si>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</si>
  <si>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</si>
  <si>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</si>
  <si>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</si>
  <si>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</si>
  <si>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</si>
  <si>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</si>
  <si>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</si>
  <si>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</si>
  <si>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</si>
  <si>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</si>
  <si>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</si>
  <si>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</si>
  <si>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</si>
  <si>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</si>
  <si>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</si>
  <si>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</si>
  <si>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Bln</t>
  </si>
  <si>
    <t>%</t>
  </si>
  <si>
    <t>BAGIAN UMUM SEKRETARIAT DAERAH</t>
  </si>
  <si>
    <t>Penyediaan makanan dan minuman</t>
  </si>
  <si>
    <t xml:space="preserve">Pelayanan administrasi sesuai standar
</t>
  </si>
  <si>
    <t>Program Peningkatan Sarana dan Prasarana Aparatur</t>
  </si>
  <si>
    <t>Pengadaan mebeleur</t>
  </si>
  <si>
    <t>Penyediaan peralatan dan perlengkapan kantor</t>
  </si>
  <si>
    <t>Pemeliharaan rutin/berkala rumah jabatan</t>
  </si>
  <si>
    <t>Pemeliharaan rutin/berkala gedung kantor</t>
  </si>
  <si>
    <t>Pemeliharaan rutin/berkala mobil jabatan</t>
  </si>
  <si>
    <t>Pemeliharaan rutin/berkala kendaraan dinas/operasional</t>
  </si>
  <si>
    <t>Pemeliharaan peralatan dan perlengkapan kantor</t>
  </si>
  <si>
    <t>Rehabilitasi sedang/berat gedung kantor</t>
  </si>
  <si>
    <t>Mebeleur kantor kondisi baik</t>
  </si>
  <si>
    <t>Peralatan dan perlengkapan kantor kondisi baik</t>
  </si>
  <si>
    <t>Rumah Jabatan kondisi baik</t>
  </si>
  <si>
    <t>Gedung kantor kondisi baik</t>
  </si>
  <si>
    <t>Mobil jabatan kondisi baik</t>
  </si>
  <si>
    <t>Kendaraan dinas/operasional kondisi baik</t>
  </si>
  <si>
    <t>Gedung Kantor kondisi baik</t>
  </si>
  <si>
    <t>Penerimaan kunjungan kerja pejabat negara / departemen/ lembaga pemerintah non departemen / luar negeri</t>
  </si>
  <si>
    <t>Urusan Rumah Tangga KDH / WKDH</t>
  </si>
  <si>
    <t>Program Peningkatan Pelayanan Kedinasan Bupati dan Wakil Bupati</t>
  </si>
  <si>
    <t>Tingkat Kepuasan Pelayanan</t>
  </si>
  <si>
    <t>Tingkat Kepuasan Pelayanan Pimpinan Daerah</t>
  </si>
  <si>
    <t>Penyediaan jasa peralatan dan perlengkapan kantor</t>
  </si>
  <si>
    <t xml:space="preserve">Bulan layanan terlaksananya layanan kunjungan kerja </t>
  </si>
  <si>
    <t>Bulan layanan urusan rumah tangga Bupati dan Wakil Bupati</t>
  </si>
  <si>
    <t>Bagian Umum Sekretariat Daerah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</si>
  <si>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</si>
  <si>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</si>
  <si>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</si>
  <si>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</si>
  <si>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</si>
  <si>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</si>
  <si>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</si>
  <si>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</si>
  <si>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</si>
  <si>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Bagian Umum Sekretariat Daerah</t>
  </si>
  <si>
    <t>Faktor pendorong keberhasilan pencapaian: Koordinasi internal dan eksternal dengan SKPD berjalan dengan baik</t>
  </si>
  <si>
    <t>Faktor penghambat pencapaian kinerja: Situasi dan kondisi yang berkembang saat ini.</t>
  </si>
  <si>
    <t>Tindak lanjut yang diperlukan dalam triwulan berikutnya*): Komunikasi dan koordinasi dapat lebih ditingkatkan</t>
  </si>
  <si>
    <t>Tindak lanjut yang diperlukan dalam Renja Perangkat Daerah Kabupaten berikutnya*): Penyusunan renja lebih dipertajam untuk mendukung visi misi SKPD dan Kepala Daerah</t>
  </si>
  <si>
    <t>SALAHUDDIN, S.Kep, Ners, MM</t>
  </si>
  <si>
    <t>NIP. 19660315 198603 1 007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</si>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</sst>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4" fillId="3" borderId="15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44"/>
  <sheetViews>
    <sheetView tabSelected="1" showRuler="0" view="pageBreakPreview" topLeftCell="A24" zoomScale="70" zoomScaleNormal="40" zoomScaleSheetLayoutView="70" zoomScalePageLayoutView="55" workbookViewId="0">
      <selection activeCell="Z37" sqref="Z37:AE3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7.425781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10.71093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"/>
    </row>
    <row r="2" spans="1:45" ht="23.25" x14ac:dyDescent="0.3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3"/>
    </row>
    <row r="3" spans="1:45" ht="23.25" x14ac:dyDescent="0.35">
      <c r="A3" s="105" t="s">
        <v>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3"/>
    </row>
    <row r="4" spans="1:45" ht="23.25" x14ac:dyDescent="0.35">
      <c r="A4" s="106" t="s">
        <v>94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"/>
    </row>
    <row r="5" spans="1:45" ht="18" x14ac:dyDescent="0.2">
      <c r="A5" s="107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 spans="1:45" ht="18" x14ac:dyDescent="0.25">
      <c r="A6" s="104" t="s">
        <v>50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</row>
    <row r="7" spans="1:45" ht="81" customHeight="1" x14ac:dyDescent="0.2">
      <c r="A7" s="108" t="s">
        <v>3</v>
      </c>
      <c r="B7" s="108" t="s">
        <v>4</v>
      </c>
      <c r="C7" s="109" t="s">
        <v>5</v>
      </c>
      <c r="D7" s="109" t="s">
        <v>6</v>
      </c>
      <c r="E7" s="95" t="s">
        <v>7</v>
      </c>
      <c r="F7" s="96"/>
      <c r="G7" s="99"/>
      <c r="H7" s="95" t="s">
        <v>8</v>
      </c>
      <c r="I7" s="96"/>
      <c r="J7" s="99"/>
      <c r="K7" s="95" t="s">
        <v>9</v>
      </c>
      <c r="L7" s="96"/>
      <c r="M7" s="96"/>
      <c r="N7" s="95" t="s">
        <v>10</v>
      </c>
      <c r="O7" s="96"/>
      <c r="P7" s="96"/>
      <c r="Q7" s="96"/>
      <c r="R7" s="96"/>
      <c r="S7" s="96"/>
      <c r="T7" s="96"/>
      <c r="U7" s="96"/>
      <c r="V7" s="96"/>
      <c r="W7" s="96"/>
      <c r="X7" s="96"/>
      <c r="Y7" s="99"/>
      <c r="Z7" s="95" t="s">
        <v>78</v>
      </c>
      <c r="AA7" s="96"/>
      <c r="AB7" s="96"/>
      <c r="AC7" s="96"/>
      <c r="AD7" s="96"/>
      <c r="AE7" s="96"/>
      <c r="AF7" s="99"/>
      <c r="AG7" s="95" t="s">
        <v>11</v>
      </c>
      <c r="AH7" s="96"/>
      <c r="AI7" s="99"/>
      <c r="AJ7" s="95" t="s">
        <v>12</v>
      </c>
      <c r="AK7" s="96"/>
      <c r="AL7" s="96"/>
      <c r="AM7" s="87" t="s">
        <v>13</v>
      </c>
      <c r="AO7" s="4"/>
      <c r="AP7" s="4"/>
      <c r="AQ7" s="4"/>
      <c r="AR7" s="4"/>
      <c r="AS7" s="4"/>
    </row>
    <row r="8" spans="1:45" ht="18" customHeight="1" x14ac:dyDescent="0.2">
      <c r="A8" s="108"/>
      <c r="B8" s="108"/>
      <c r="C8" s="109"/>
      <c r="D8" s="109"/>
      <c r="E8" s="101"/>
      <c r="F8" s="102"/>
      <c r="G8" s="103"/>
      <c r="H8" s="101"/>
      <c r="I8" s="102"/>
      <c r="J8" s="103"/>
      <c r="K8" s="97"/>
      <c r="L8" s="98"/>
      <c r="M8" s="98"/>
      <c r="N8" s="97"/>
      <c r="O8" s="98"/>
      <c r="P8" s="98"/>
      <c r="Q8" s="98"/>
      <c r="R8" s="98"/>
      <c r="S8" s="98"/>
      <c r="T8" s="98"/>
      <c r="U8" s="98"/>
      <c r="V8" s="98"/>
      <c r="W8" s="98"/>
      <c r="X8" s="98"/>
      <c r="Y8" s="100"/>
      <c r="Z8" s="97"/>
      <c r="AA8" s="98"/>
      <c r="AB8" s="98"/>
      <c r="AC8" s="98"/>
      <c r="AD8" s="98"/>
      <c r="AE8" s="98"/>
      <c r="AF8" s="100"/>
      <c r="AG8" s="97"/>
      <c r="AH8" s="98"/>
      <c r="AI8" s="100"/>
      <c r="AJ8" s="97"/>
      <c r="AK8" s="98"/>
      <c r="AL8" s="98"/>
      <c r="AM8" s="88"/>
    </row>
    <row r="9" spans="1:45" ht="15.75" customHeight="1" x14ac:dyDescent="0.2">
      <c r="A9" s="108"/>
      <c r="B9" s="108"/>
      <c r="C9" s="109"/>
      <c r="D9" s="109"/>
      <c r="E9" s="97"/>
      <c r="F9" s="98"/>
      <c r="G9" s="100"/>
      <c r="H9" s="97"/>
      <c r="I9" s="98"/>
      <c r="J9" s="100"/>
      <c r="K9" s="89">
        <v>2020</v>
      </c>
      <c r="L9" s="90"/>
      <c r="M9" s="91"/>
      <c r="N9" s="92" t="s">
        <v>14</v>
      </c>
      <c r="O9" s="93"/>
      <c r="P9" s="94"/>
      <c r="Q9" s="92" t="s">
        <v>15</v>
      </c>
      <c r="R9" s="93"/>
      <c r="S9" s="94"/>
      <c r="T9" s="92" t="s">
        <v>16</v>
      </c>
      <c r="U9" s="93"/>
      <c r="V9" s="94"/>
      <c r="W9" s="92" t="s">
        <v>17</v>
      </c>
      <c r="X9" s="93"/>
      <c r="Y9" s="94"/>
      <c r="Z9" s="92">
        <v>2020</v>
      </c>
      <c r="AA9" s="93"/>
      <c r="AB9" s="93"/>
      <c r="AC9" s="93"/>
      <c r="AD9" s="93"/>
      <c r="AE9" s="93"/>
      <c r="AF9" s="94"/>
      <c r="AG9" s="92">
        <v>2020</v>
      </c>
      <c r="AH9" s="93"/>
      <c r="AI9" s="94"/>
      <c r="AJ9" s="92">
        <v>2020</v>
      </c>
      <c r="AK9" s="93"/>
      <c r="AL9" s="94"/>
      <c r="AM9" s="5"/>
    </row>
    <row r="10" spans="1:45" s="7" customFormat="1" ht="15.75" x14ac:dyDescent="0.25">
      <c r="A10" s="74">
        <v>1</v>
      </c>
      <c r="B10" s="74">
        <v>2</v>
      </c>
      <c r="C10" s="74">
        <v>3</v>
      </c>
      <c r="D10" s="74">
        <v>4</v>
      </c>
      <c r="E10" s="78">
        <v>5</v>
      </c>
      <c r="F10" s="80"/>
      <c r="G10" s="79"/>
      <c r="H10" s="78">
        <v>6</v>
      </c>
      <c r="I10" s="80"/>
      <c r="J10" s="79"/>
      <c r="K10" s="84">
        <v>7</v>
      </c>
      <c r="L10" s="85"/>
      <c r="M10" s="86"/>
      <c r="N10" s="84">
        <v>8</v>
      </c>
      <c r="O10" s="85"/>
      <c r="P10" s="86"/>
      <c r="Q10" s="84">
        <v>9</v>
      </c>
      <c r="R10" s="85"/>
      <c r="S10" s="86"/>
      <c r="T10" s="84">
        <v>10</v>
      </c>
      <c r="U10" s="85"/>
      <c r="V10" s="86"/>
      <c r="W10" s="84">
        <v>11</v>
      </c>
      <c r="X10" s="85"/>
      <c r="Y10" s="86"/>
      <c r="Z10" s="81">
        <v>12</v>
      </c>
      <c r="AA10" s="82"/>
      <c r="AB10" s="82"/>
      <c r="AC10" s="82"/>
      <c r="AD10" s="82"/>
      <c r="AE10" s="82"/>
      <c r="AF10" s="83"/>
      <c r="AG10" s="81">
        <v>13</v>
      </c>
      <c r="AH10" s="82"/>
      <c r="AI10" s="83"/>
      <c r="AJ10" s="81">
        <v>14</v>
      </c>
      <c r="AK10" s="82"/>
      <c r="AL10" s="83"/>
      <c r="AM10" s="6">
        <v>15</v>
      </c>
    </row>
    <row r="11" spans="1:45" s="7" customFormat="1" ht="87" customHeight="1" x14ac:dyDescent="0.2">
      <c r="A11" s="76"/>
      <c r="B11" s="76"/>
      <c r="C11" s="76"/>
      <c r="D11" s="76"/>
      <c r="E11" s="70" t="s">
        <v>18</v>
      </c>
      <c r="F11" s="71"/>
      <c r="G11" s="75" t="s">
        <v>19</v>
      </c>
      <c r="H11" s="70" t="s">
        <v>18</v>
      </c>
      <c r="I11" s="71"/>
      <c r="J11" s="75" t="s">
        <v>19</v>
      </c>
      <c r="K11" s="70" t="s">
        <v>18</v>
      </c>
      <c r="L11" s="71"/>
      <c r="M11" s="74" t="s">
        <v>19</v>
      </c>
      <c r="N11" s="70" t="s">
        <v>18</v>
      </c>
      <c r="O11" s="71"/>
      <c r="P11" s="74" t="s">
        <v>19</v>
      </c>
      <c r="Q11" s="70" t="s">
        <v>18</v>
      </c>
      <c r="R11" s="71"/>
      <c r="S11" s="74" t="s">
        <v>19</v>
      </c>
      <c r="T11" s="70" t="s">
        <v>18</v>
      </c>
      <c r="U11" s="71"/>
      <c r="V11" s="74" t="s">
        <v>19</v>
      </c>
      <c r="W11" s="70" t="s">
        <v>18</v>
      </c>
      <c r="X11" s="71"/>
      <c r="Y11" s="74" t="s">
        <v>19</v>
      </c>
      <c r="Z11" s="78" t="s">
        <v>20</v>
      </c>
      <c r="AA11" s="79"/>
      <c r="AB11" s="78" t="s">
        <v>79</v>
      </c>
      <c r="AC11" s="79"/>
      <c r="AD11" s="8" t="s">
        <v>21</v>
      </c>
      <c r="AE11" s="78" t="s">
        <v>80</v>
      </c>
      <c r="AF11" s="79"/>
      <c r="AG11" s="78" t="s">
        <v>22</v>
      </c>
      <c r="AH11" s="79"/>
      <c r="AI11" s="8" t="s">
        <v>23</v>
      </c>
      <c r="AJ11" s="78" t="s">
        <v>24</v>
      </c>
      <c r="AK11" s="79"/>
      <c r="AL11" s="8" t="s">
        <v>25</v>
      </c>
      <c r="AM11" s="9"/>
    </row>
    <row r="12" spans="1:45" s="7" customFormat="1" ht="15.75" x14ac:dyDescent="0.2">
      <c r="A12" s="75"/>
      <c r="B12" s="75"/>
      <c r="C12" s="75"/>
      <c r="D12" s="75"/>
      <c r="E12" s="72"/>
      <c r="F12" s="73"/>
      <c r="G12" s="77"/>
      <c r="H12" s="72"/>
      <c r="I12" s="73"/>
      <c r="J12" s="77"/>
      <c r="K12" s="72"/>
      <c r="L12" s="73"/>
      <c r="M12" s="75"/>
      <c r="N12" s="72"/>
      <c r="O12" s="73"/>
      <c r="P12" s="75"/>
      <c r="Q12" s="72"/>
      <c r="R12" s="73"/>
      <c r="S12" s="75"/>
      <c r="T12" s="72"/>
      <c r="U12" s="73"/>
      <c r="V12" s="75"/>
      <c r="W12" s="72"/>
      <c r="X12" s="73"/>
      <c r="Y12" s="75"/>
      <c r="Z12" s="72" t="s">
        <v>18</v>
      </c>
      <c r="AA12" s="73"/>
      <c r="AB12" s="72" t="s">
        <v>18</v>
      </c>
      <c r="AC12" s="73"/>
      <c r="AD12" s="10" t="s">
        <v>19</v>
      </c>
      <c r="AE12" s="72" t="s">
        <v>19</v>
      </c>
      <c r="AF12" s="73"/>
      <c r="AG12" s="72" t="s">
        <v>18</v>
      </c>
      <c r="AH12" s="73"/>
      <c r="AI12" s="10" t="s">
        <v>19</v>
      </c>
      <c r="AJ12" s="72" t="s">
        <v>18</v>
      </c>
      <c r="AK12" s="73"/>
      <c r="AL12" s="10" t="s">
        <v>19</v>
      </c>
      <c r="AM12" s="58"/>
    </row>
    <row r="13" spans="1:45" ht="85.5" customHeight="1" x14ac:dyDescent="0.2">
      <c r="A13" s="41">
        <v>2</v>
      </c>
      <c r="B13" s="42" t="s">
        <v>26</v>
      </c>
      <c r="C13" s="13" t="s">
        <v>27</v>
      </c>
      <c r="D13" s="14" t="s">
        <v>72</v>
      </c>
      <c r="E13" s="39">
        <v>100</v>
      </c>
      <c r="F13" s="40" t="s">
        <v>49</v>
      </c>
      <c r="G13" s="36">
        <f>SUM(G14:G15)</f>
        <v>6578229000</v>
      </c>
      <c r="H13" s="39">
        <v>100</v>
      </c>
      <c r="I13" s="40" t="s">
        <v>49</v>
      </c>
      <c r="J13" s="36">
        <f>SUM(J14:J15)</f>
        <v>2011523592</v>
      </c>
      <c r="K13" s="39">
        <v>100</v>
      </c>
      <c r="L13" s="40" t="s">
        <v>49</v>
      </c>
      <c r="M13" s="36">
        <f>SUM(M14:M15)</f>
        <v>1042830000</v>
      </c>
      <c r="N13" s="61">
        <v>25</v>
      </c>
      <c r="O13" s="40" t="s">
        <v>49</v>
      </c>
      <c r="P13" s="36">
        <f>SUM(P14:P15)</f>
        <v>106332046</v>
      </c>
      <c r="Q13" s="61">
        <v>25</v>
      </c>
      <c r="R13" s="40" t="s">
        <v>49</v>
      </c>
      <c r="S13" s="36">
        <f>SUM(S14:S15)</f>
        <v>149389468</v>
      </c>
      <c r="T13" s="61">
        <v>25</v>
      </c>
      <c r="U13" s="40" t="s">
        <v>49</v>
      </c>
      <c r="V13" s="36">
        <f>SUM(V14:V15)</f>
        <v>129273500</v>
      </c>
      <c r="W13" s="61">
        <v>25</v>
      </c>
      <c r="X13" s="40" t="s">
        <v>49</v>
      </c>
      <c r="Y13" s="36">
        <f>SUM(Y14:Y15)</f>
        <v>148624900</v>
      </c>
      <c r="Z13" s="54">
        <f>N13+Q13+T13+W13</f>
        <v>100</v>
      </c>
      <c r="AA13" s="40" t="s">
        <v>49</v>
      </c>
      <c r="AB13" s="54">
        <f>Z13/K13*100</f>
        <v>100</v>
      </c>
      <c r="AC13" s="55" t="s">
        <v>49</v>
      </c>
      <c r="AD13" s="53">
        <f t="shared" ref="AD13:AD26" si="0">P13+S13+V13+Y13</f>
        <v>533619914</v>
      </c>
      <c r="AE13" s="54">
        <f>AD13/M13*100</f>
        <v>51.170364680724568</v>
      </c>
      <c r="AF13" s="55" t="s">
        <v>49</v>
      </c>
      <c r="AG13" s="54">
        <f t="shared" ref="AG13:AG26" si="1">H13+Z13</f>
        <v>200</v>
      </c>
      <c r="AH13" s="40" t="s">
        <v>49</v>
      </c>
      <c r="AI13" s="53">
        <f t="shared" ref="AI13:AI26" si="2">J13+AD13</f>
        <v>2545143506</v>
      </c>
      <c r="AJ13" s="54">
        <f t="shared" ref="AJ13:AJ26" si="3">AG13/E13*100</f>
        <v>200</v>
      </c>
      <c r="AK13" s="55" t="s">
        <v>49</v>
      </c>
      <c r="AL13" s="54">
        <f t="shared" ref="AL13:AL26" si="4">AI13/G13*100</f>
        <v>38.69040597400911</v>
      </c>
      <c r="AM13" s="59" t="s">
        <v>77</v>
      </c>
      <c r="AP13" s="19"/>
    </row>
    <row r="14" spans="1:45" ht="75" x14ac:dyDescent="0.2">
      <c r="A14" s="12"/>
      <c r="B14" s="13"/>
      <c r="C14" s="23" t="s">
        <v>51</v>
      </c>
      <c r="D14" s="20" t="s">
        <v>52</v>
      </c>
      <c r="E14" s="38">
        <v>60</v>
      </c>
      <c r="F14" s="21" t="s">
        <v>48</v>
      </c>
      <c r="G14" s="22">
        <v>6403150000</v>
      </c>
      <c r="H14" s="38">
        <v>12</v>
      </c>
      <c r="I14" s="21" t="s">
        <v>48</v>
      </c>
      <c r="J14" s="22">
        <v>1226040692</v>
      </c>
      <c r="K14" s="38">
        <v>12</v>
      </c>
      <c r="L14" s="21" t="s">
        <v>48</v>
      </c>
      <c r="M14" s="22">
        <v>1042830000</v>
      </c>
      <c r="N14" s="38">
        <v>3</v>
      </c>
      <c r="O14" s="21" t="s">
        <v>48</v>
      </c>
      <c r="P14" s="22">
        <v>106332046</v>
      </c>
      <c r="Q14" s="38">
        <v>3</v>
      </c>
      <c r="R14" s="21" t="s">
        <v>48</v>
      </c>
      <c r="S14" s="22">
        <v>149389468</v>
      </c>
      <c r="T14" s="38">
        <v>3</v>
      </c>
      <c r="U14" s="21" t="s">
        <v>48</v>
      </c>
      <c r="V14" s="22">
        <v>129273500</v>
      </c>
      <c r="W14" s="38">
        <v>3</v>
      </c>
      <c r="X14" s="21" t="s">
        <v>48</v>
      </c>
      <c r="Y14" s="22">
        <v>148624900</v>
      </c>
      <c r="Z14" s="45">
        <f t="shared" ref="Z14:Z26" si="5">N14+Q14+T14+W14</f>
        <v>12</v>
      </c>
      <c r="AA14" s="21" t="s">
        <v>48</v>
      </c>
      <c r="AB14" s="44">
        <f>Z14/K14*100</f>
        <v>100</v>
      </c>
      <c r="AC14" s="29" t="s">
        <v>49</v>
      </c>
      <c r="AD14" s="35">
        <f t="shared" si="0"/>
        <v>533619914</v>
      </c>
      <c r="AE14" s="44">
        <f>AD14/M14*100</f>
        <v>51.170364680724568</v>
      </c>
      <c r="AF14" s="29" t="s">
        <v>49</v>
      </c>
      <c r="AG14" s="45">
        <f t="shared" si="1"/>
        <v>24</v>
      </c>
      <c r="AH14" s="21" t="s">
        <v>48</v>
      </c>
      <c r="AI14" s="35">
        <f t="shared" si="2"/>
        <v>1759660606</v>
      </c>
      <c r="AJ14" s="44">
        <f t="shared" si="3"/>
        <v>40</v>
      </c>
      <c r="AK14" s="29" t="s">
        <v>49</v>
      </c>
      <c r="AL14" s="44">
        <f t="shared" si="4"/>
        <v>27.481171079859131</v>
      </c>
      <c r="AM14" s="24"/>
      <c r="AP14" s="19">
        <f t="shared" ref="AP14" si="6">P14+S14+V14+Y14</f>
        <v>533619914</v>
      </c>
    </row>
    <row r="15" spans="1:45" ht="90" x14ac:dyDescent="0.2">
      <c r="A15" s="12"/>
      <c r="B15" s="13"/>
      <c r="C15" s="56" t="s">
        <v>74</v>
      </c>
      <c r="D15" s="57" t="s">
        <v>52</v>
      </c>
      <c r="E15" s="38">
        <v>12</v>
      </c>
      <c r="F15" s="21" t="s">
        <v>48</v>
      </c>
      <c r="G15" s="22">
        <v>175079000</v>
      </c>
      <c r="H15" s="38">
        <v>12</v>
      </c>
      <c r="I15" s="21" t="s">
        <v>48</v>
      </c>
      <c r="J15" s="22">
        <v>785482900</v>
      </c>
      <c r="K15" s="38"/>
      <c r="L15" s="21"/>
      <c r="M15" s="22"/>
      <c r="N15" s="38"/>
      <c r="O15" s="21"/>
      <c r="P15" s="22"/>
      <c r="Q15" s="38"/>
      <c r="R15" s="21"/>
      <c r="S15" s="22"/>
      <c r="T15" s="38"/>
      <c r="U15" s="21"/>
      <c r="V15" s="22"/>
      <c r="W15" s="38"/>
      <c r="X15" s="21"/>
      <c r="Y15" s="22"/>
      <c r="Z15" s="45"/>
      <c r="AA15" s="21"/>
      <c r="AB15" s="44"/>
      <c r="AC15" s="29"/>
      <c r="AD15" s="35"/>
      <c r="AE15" s="44"/>
      <c r="AF15" s="29"/>
      <c r="AG15" s="45">
        <f t="shared" ref="AG15" si="7">H15+Z15</f>
        <v>12</v>
      </c>
      <c r="AH15" s="21" t="s">
        <v>48</v>
      </c>
      <c r="AI15" s="35">
        <f t="shared" ref="AI15" si="8">J15+AD15</f>
        <v>785482900</v>
      </c>
      <c r="AJ15" s="44">
        <f t="shared" ref="AJ15" si="9">AG15/E15*100</f>
        <v>100</v>
      </c>
      <c r="AK15" s="29" t="s">
        <v>49</v>
      </c>
      <c r="AL15" s="44">
        <f t="shared" ref="AL15" si="10">AI15/G15*100</f>
        <v>448.6448403292228</v>
      </c>
      <c r="AM15" s="43"/>
      <c r="AP15" s="19">
        <f t="shared" ref="AP15" si="11">P15+S15+V15+Y15</f>
        <v>0</v>
      </c>
    </row>
    <row r="16" spans="1:45" ht="102" customHeight="1" x14ac:dyDescent="0.2">
      <c r="A16" s="12"/>
      <c r="B16" s="13"/>
      <c r="C16" s="14" t="s">
        <v>53</v>
      </c>
      <c r="D16" s="14" t="s">
        <v>72</v>
      </c>
      <c r="E16" s="39">
        <v>100</v>
      </c>
      <c r="F16" s="40" t="s">
        <v>49</v>
      </c>
      <c r="G16" s="37">
        <f>SUM(G17:G24)</f>
        <v>14795442400</v>
      </c>
      <c r="H16" s="39">
        <v>100</v>
      </c>
      <c r="I16" s="40" t="s">
        <v>49</v>
      </c>
      <c r="J16" s="37">
        <f>SUM(J17:J24)</f>
        <v>6042046875</v>
      </c>
      <c r="K16" s="39">
        <v>100</v>
      </c>
      <c r="L16" s="40" t="s">
        <v>49</v>
      </c>
      <c r="M16" s="37">
        <f>SUM(M17:M24)</f>
        <v>3019469000</v>
      </c>
      <c r="N16" s="61">
        <v>25</v>
      </c>
      <c r="O16" s="40" t="s">
        <v>49</v>
      </c>
      <c r="P16" s="37">
        <f>SUM(P17:P24)</f>
        <v>302597460</v>
      </c>
      <c r="Q16" s="61">
        <v>25</v>
      </c>
      <c r="R16" s="40" t="s">
        <v>49</v>
      </c>
      <c r="S16" s="37">
        <f>SUM(S17:S24)</f>
        <v>493169604</v>
      </c>
      <c r="T16" s="61">
        <v>25</v>
      </c>
      <c r="U16" s="40" t="s">
        <v>49</v>
      </c>
      <c r="V16" s="37">
        <f>SUM(V17:V24)</f>
        <v>492364007</v>
      </c>
      <c r="W16" s="61">
        <v>25</v>
      </c>
      <c r="X16" s="40" t="s">
        <v>49</v>
      </c>
      <c r="Y16" s="37">
        <f>SUM(Y17:Y24)</f>
        <v>756191756</v>
      </c>
      <c r="Z16" s="54">
        <f t="shared" si="5"/>
        <v>100</v>
      </c>
      <c r="AA16" s="40" t="s">
        <v>49</v>
      </c>
      <c r="AB16" s="54">
        <f>Z16/K16*100</f>
        <v>100</v>
      </c>
      <c r="AC16" s="55" t="s">
        <v>49</v>
      </c>
      <c r="AD16" s="53">
        <f t="shared" si="0"/>
        <v>2044322827</v>
      </c>
      <c r="AE16" s="54">
        <f>AD16/M16*100</f>
        <v>67.704713212819868</v>
      </c>
      <c r="AF16" s="55" t="s">
        <v>49</v>
      </c>
      <c r="AG16" s="54">
        <f t="shared" si="1"/>
        <v>200</v>
      </c>
      <c r="AH16" s="40" t="s">
        <v>49</v>
      </c>
      <c r="AI16" s="53">
        <f t="shared" si="2"/>
        <v>8086369702</v>
      </c>
      <c r="AJ16" s="54">
        <f t="shared" si="3"/>
        <v>200</v>
      </c>
      <c r="AK16" s="55" t="s">
        <v>49</v>
      </c>
      <c r="AL16" s="54">
        <f t="shared" si="4"/>
        <v>54.654463742158867</v>
      </c>
      <c r="AM16" s="11"/>
      <c r="AP16" s="19"/>
    </row>
    <row r="17" spans="1:42" ht="45" x14ac:dyDescent="0.2">
      <c r="A17" s="12"/>
      <c r="B17" s="13"/>
      <c r="C17" s="20" t="s">
        <v>54</v>
      </c>
      <c r="D17" s="23" t="s">
        <v>62</v>
      </c>
      <c r="E17" s="38">
        <v>60</v>
      </c>
      <c r="F17" s="17" t="s">
        <v>48</v>
      </c>
      <c r="G17" s="18">
        <v>1013875000</v>
      </c>
      <c r="H17" s="16">
        <v>12</v>
      </c>
      <c r="I17" s="17" t="s">
        <v>48</v>
      </c>
      <c r="J17" s="18">
        <v>199607000</v>
      </c>
      <c r="K17" s="16">
        <v>12</v>
      </c>
      <c r="L17" s="17" t="s">
        <v>48</v>
      </c>
      <c r="M17" s="18">
        <v>202775000</v>
      </c>
      <c r="N17" s="16">
        <v>3</v>
      </c>
      <c r="O17" s="17" t="s">
        <v>48</v>
      </c>
      <c r="P17" s="18">
        <v>0</v>
      </c>
      <c r="Q17" s="16">
        <v>3</v>
      </c>
      <c r="R17" s="17" t="s">
        <v>48</v>
      </c>
      <c r="S17" s="18">
        <v>199174800</v>
      </c>
      <c r="T17" s="16">
        <v>3</v>
      </c>
      <c r="U17" s="17" t="s">
        <v>48</v>
      </c>
      <c r="V17" s="18">
        <v>0</v>
      </c>
      <c r="W17" s="16">
        <v>3</v>
      </c>
      <c r="X17" s="17" t="s">
        <v>48</v>
      </c>
      <c r="Y17" s="18">
        <v>0</v>
      </c>
      <c r="Z17" s="45">
        <f t="shared" si="5"/>
        <v>12</v>
      </c>
      <c r="AA17" s="17" t="s">
        <v>48</v>
      </c>
      <c r="AB17" s="44">
        <f>Z17/K17*100</f>
        <v>100</v>
      </c>
      <c r="AC17" s="29" t="s">
        <v>49</v>
      </c>
      <c r="AD17" s="35">
        <f t="shared" si="0"/>
        <v>199174800</v>
      </c>
      <c r="AE17" s="44">
        <f>AD17/M17*100</f>
        <v>98.224534582665513</v>
      </c>
      <c r="AF17" s="29" t="s">
        <v>49</v>
      </c>
      <c r="AG17" s="45">
        <f t="shared" si="1"/>
        <v>24</v>
      </c>
      <c r="AH17" s="17" t="s">
        <v>48</v>
      </c>
      <c r="AI17" s="35">
        <f t="shared" si="2"/>
        <v>398781800</v>
      </c>
      <c r="AJ17" s="44">
        <f t="shared" si="3"/>
        <v>40</v>
      </c>
      <c r="AK17" s="29" t="s">
        <v>49</v>
      </c>
      <c r="AL17" s="44">
        <f t="shared" si="4"/>
        <v>39.332442362224143</v>
      </c>
      <c r="AM17" s="11"/>
      <c r="AP17" s="19"/>
    </row>
    <row r="18" spans="1:42" ht="75" x14ac:dyDescent="0.2">
      <c r="A18" s="12"/>
      <c r="B18" s="13"/>
      <c r="C18" s="20" t="s">
        <v>55</v>
      </c>
      <c r="D18" s="23" t="s">
        <v>63</v>
      </c>
      <c r="E18" s="16">
        <f>12*5</f>
        <v>60</v>
      </c>
      <c r="F18" s="17" t="s">
        <v>48</v>
      </c>
      <c r="G18" s="18">
        <v>1835601250</v>
      </c>
      <c r="H18" s="16">
        <v>12</v>
      </c>
      <c r="I18" s="17" t="s">
        <v>48</v>
      </c>
      <c r="J18" s="18">
        <v>1771584650</v>
      </c>
      <c r="K18" s="16">
        <v>12</v>
      </c>
      <c r="L18" s="17" t="s">
        <v>48</v>
      </c>
      <c r="M18" s="18">
        <v>1279694000</v>
      </c>
      <c r="N18" s="16">
        <v>3</v>
      </c>
      <c r="O18" s="17" t="s">
        <v>48</v>
      </c>
      <c r="P18" s="18">
        <v>217143900</v>
      </c>
      <c r="Q18" s="16">
        <v>3</v>
      </c>
      <c r="R18" s="17" t="s">
        <v>48</v>
      </c>
      <c r="S18" s="18">
        <v>45559900</v>
      </c>
      <c r="T18" s="16">
        <v>3</v>
      </c>
      <c r="U18" s="17" t="s">
        <v>48</v>
      </c>
      <c r="V18" s="18">
        <v>138102000</v>
      </c>
      <c r="W18" s="16">
        <v>3</v>
      </c>
      <c r="X18" s="17" t="s">
        <v>48</v>
      </c>
      <c r="Y18" s="18">
        <v>308509200</v>
      </c>
      <c r="Z18" s="45">
        <f t="shared" si="5"/>
        <v>12</v>
      </c>
      <c r="AA18" s="17" t="s">
        <v>48</v>
      </c>
      <c r="AB18" s="44">
        <f t="shared" ref="AB18:AB27" si="12">Z18/K18*100</f>
        <v>100</v>
      </c>
      <c r="AC18" s="29" t="s">
        <v>49</v>
      </c>
      <c r="AD18" s="35">
        <f t="shared" si="0"/>
        <v>709315000</v>
      </c>
      <c r="AE18" s="44">
        <f t="shared" ref="AE18:AE27" si="13">AD18/M18*100</f>
        <v>55.428485247254422</v>
      </c>
      <c r="AF18" s="29" t="s">
        <v>49</v>
      </c>
      <c r="AG18" s="45">
        <f t="shared" si="1"/>
        <v>24</v>
      </c>
      <c r="AH18" s="17" t="s">
        <v>48</v>
      </c>
      <c r="AI18" s="35">
        <f t="shared" si="2"/>
        <v>2480899650</v>
      </c>
      <c r="AJ18" s="44">
        <f t="shared" si="3"/>
        <v>40</v>
      </c>
      <c r="AK18" s="29" t="s">
        <v>49</v>
      </c>
      <c r="AL18" s="44">
        <f t="shared" si="4"/>
        <v>135.15460669903118</v>
      </c>
      <c r="AM18" s="11"/>
      <c r="AP18" s="19"/>
    </row>
    <row r="19" spans="1:42" ht="75" x14ac:dyDescent="0.2">
      <c r="A19" s="12"/>
      <c r="B19" s="13"/>
      <c r="C19" s="20" t="s">
        <v>56</v>
      </c>
      <c r="D19" s="23" t="s">
        <v>64</v>
      </c>
      <c r="E19" s="16">
        <v>12</v>
      </c>
      <c r="F19" s="17" t="s">
        <v>48</v>
      </c>
      <c r="G19" s="18">
        <v>575000000</v>
      </c>
      <c r="H19" s="16">
        <v>12</v>
      </c>
      <c r="I19" s="17" t="s">
        <v>48</v>
      </c>
      <c r="J19" s="18">
        <v>455099744</v>
      </c>
      <c r="K19" s="16">
        <v>12</v>
      </c>
      <c r="L19" s="17" t="s">
        <v>48</v>
      </c>
      <c r="M19" s="18">
        <v>115000000</v>
      </c>
      <c r="N19" s="16">
        <v>3</v>
      </c>
      <c r="O19" s="17" t="s">
        <v>48</v>
      </c>
      <c r="P19" s="18">
        <v>0</v>
      </c>
      <c r="Q19" s="16">
        <v>3</v>
      </c>
      <c r="R19" s="17" t="s">
        <v>48</v>
      </c>
      <c r="S19" s="18">
        <v>0</v>
      </c>
      <c r="T19" s="16">
        <v>3</v>
      </c>
      <c r="U19" s="17" t="s">
        <v>48</v>
      </c>
      <c r="V19" s="18">
        <v>5094000</v>
      </c>
      <c r="W19" s="16">
        <v>3</v>
      </c>
      <c r="X19" s="17" t="s">
        <v>48</v>
      </c>
      <c r="Y19" s="18">
        <v>0</v>
      </c>
      <c r="Z19" s="45">
        <f t="shared" ref="Z19:Z21" si="14">N19+Q19+T19+W19</f>
        <v>12</v>
      </c>
      <c r="AA19" s="17" t="s">
        <v>48</v>
      </c>
      <c r="AB19" s="44">
        <f t="shared" si="12"/>
        <v>100</v>
      </c>
      <c r="AC19" s="29" t="s">
        <v>49</v>
      </c>
      <c r="AD19" s="35">
        <f t="shared" ref="AD19:AD21" si="15">P19+S19+V19+Y19</f>
        <v>5094000</v>
      </c>
      <c r="AE19" s="44">
        <f t="shared" si="13"/>
        <v>4.4295652173913043</v>
      </c>
      <c r="AF19" s="29" t="s">
        <v>49</v>
      </c>
      <c r="AG19" s="45">
        <f t="shared" ref="AG19:AG21" si="16">H19+Z19</f>
        <v>24</v>
      </c>
      <c r="AH19" s="17" t="s">
        <v>48</v>
      </c>
      <c r="AI19" s="35">
        <f t="shared" ref="AI19:AI21" si="17">J19+AD19</f>
        <v>460193744</v>
      </c>
      <c r="AJ19" s="44">
        <f t="shared" ref="AJ19:AJ21" si="18">AG19/E19*100</f>
        <v>200</v>
      </c>
      <c r="AK19" s="29" t="s">
        <v>49</v>
      </c>
      <c r="AL19" s="44">
        <f t="shared" ref="AL19:AL21" si="19">AI19/G19*100</f>
        <v>80.033694608695654</v>
      </c>
      <c r="AM19" s="11"/>
      <c r="AP19" s="19"/>
    </row>
    <row r="20" spans="1:42" ht="75" x14ac:dyDescent="0.2">
      <c r="A20" s="12"/>
      <c r="B20" s="13"/>
      <c r="C20" s="20" t="s">
        <v>57</v>
      </c>
      <c r="D20" s="23" t="s">
        <v>65</v>
      </c>
      <c r="E20" s="16">
        <v>60</v>
      </c>
      <c r="F20" s="17" t="s">
        <v>48</v>
      </c>
      <c r="G20" s="18">
        <v>674136150</v>
      </c>
      <c r="H20" s="16">
        <v>12</v>
      </c>
      <c r="I20" s="17" t="s">
        <v>48</v>
      </c>
      <c r="J20" s="18">
        <v>1259066332</v>
      </c>
      <c r="K20" s="16">
        <v>12</v>
      </c>
      <c r="L20" s="17" t="s">
        <v>48</v>
      </c>
      <c r="M20" s="18">
        <v>187000000</v>
      </c>
      <c r="N20" s="16">
        <v>3</v>
      </c>
      <c r="O20" s="17" t="s">
        <v>48</v>
      </c>
      <c r="P20" s="18">
        <v>22656740</v>
      </c>
      <c r="Q20" s="16">
        <v>3</v>
      </c>
      <c r="R20" s="17" t="s">
        <v>48</v>
      </c>
      <c r="S20" s="18">
        <v>29329500</v>
      </c>
      <c r="T20" s="16">
        <v>3</v>
      </c>
      <c r="U20" s="17" t="s">
        <v>48</v>
      </c>
      <c r="V20" s="18">
        <v>20309300</v>
      </c>
      <c r="W20" s="16">
        <v>3</v>
      </c>
      <c r="X20" s="17" t="s">
        <v>48</v>
      </c>
      <c r="Y20" s="18">
        <v>82808000</v>
      </c>
      <c r="Z20" s="45">
        <f t="shared" si="14"/>
        <v>12</v>
      </c>
      <c r="AA20" s="17" t="s">
        <v>48</v>
      </c>
      <c r="AB20" s="44">
        <f t="shared" si="12"/>
        <v>100</v>
      </c>
      <c r="AC20" s="29" t="s">
        <v>49</v>
      </c>
      <c r="AD20" s="35">
        <f t="shared" si="15"/>
        <v>155103540</v>
      </c>
      <c r="AE20" s="44">
        <f t="shared" si="13"/>
        <v>82.94306951871657</v>
      </c>
      <c r="AF20" s="29" t="s">
        <v>49</v>
      </c>
      <c r="AG20" s="45">
        <f t="shared" si="16"/>
        <v>24</v>
      </c>
      <c r="AH20" s="17" t="s">
        <v>48</v>
      </c>
      <c r="AI20" s="35">
        <f t="shared" si="17"/>
        <v>1414169872</v>
      </c>
      <c r="AJ20" s="44">
        <f t="shared" si="18"/>
        <v>40</v>
      </c>
      <c r="AK20" s="29" t="s">
        <v>49</v>
      </c>
      <c r="AL20" s="44">
        <f t="shared" si="19"/>
        <v>209.77511323194875</v>
      </c>
      <c r="AM20" s="11"/>
      <c r="AP20" s="19"/>
    </row>
    <row r="21" spans="1:42" ht="60" x14ac:dyDescent="0.2">
      <c r="A21" s="12"/>
      <c r="B21" s="13"/>
      <c r="C21" s="20" t="s">
        <v>58</v>
      </c>
      <c r="D21" s="23" t="s">
        <v>66</v>
      </c>
      <c r="E21" s="16">
        <v>60</v>
      </c>
      <c r="F21" s="17" t="s">
        <v>48</v>
      </c>
      <c r="G21" s="18">
        <v>2501400000</v>
      </c>
      <c r="H21" s="16">
        <v>12</v>
      </c>
      <c r="I21" s="17" t="s">
        <v>48</v>
      </c>
      <c r="J21" s="18">
        <v>140797791</v>
      </c>
      <c r="K21" s="16">
        <v>12</v>
      </c>
      <c r="L21" s="17" t="s">
        <v>48</v>
      </c>
      <c r="M21" s="18">
        <v>299600000</v>
      </c>
      <c r="N21" s="16">
        <v>3</v>
      </c>
      <c r="O21" s="17" t="s">
        <v>48</v>
      </c>
      <c r="P21" s="18">
        <v>13698653</v>
      </c>
      <c r="Q21" s="16">
        <v>3</v>
      </c>
      <c r="R21" s="17" t="s">
        <v>48</v>
      </c>
      <c r="S21" s="18">
        <v>34319771</v>
      </c>
      <c r="T21" s="16">
        <v>3</v>
      </c>
      <c r="U21" s="17" t="s">
        <v>48</v>
      </c>
      <c r="V21" s="18">
        <v>34891108</v>
      </c>
      <c r="W21" s="16">
        <v>3</v>
      </c>
      <c r="X21" s="17" t="s">
        <v>48</v>
      </c>
      <c r="Y21" s="18">
        <v>66928250</v>
      </c>
      <c r="Z21" s="45">
        <f t="shared" si="14"/>
        <v>12</v>
      </c>
      <c r="AA21" s="17" t="s">
        <v>48</v>
      </c>
      <c r="AB21" s="44">
        <f t="shared" si="12"/>
        <v>100</v>
      </c>
      <c r="AC21" s="29" t="s">
        <v>49</v>
      </c>
      <c r="AD21" s="35">
        <f t="shared" si="15"/>
        <v>149837782</v>
      </c>
      <c r="AE21" s="44">
        <f t="shared" si="13"/>
        <v>50.012610814419226</v>
      </c>
      <c r="AF21" s="29" t="s">
        <v>49</v>
      </c>
      <c r="AG21" s="45">
        <f t="shared" si="16"/>
        <v>24</v>
      </c>
      <c r="AH21" s="17" t="s">
        <v>48</v>
      </c>
      <c r="AI21" s="35">
        <f t="shared" si="17"/>
        <v>290635573</v>
      </c>
      <c r="AJ21" s="44">
        <f t="shared" si="18"/>
        <v>40</v>
      </c>
      <c r="AK21" s="29" t="s">
        <v>49</v>
      </c>
      <c r="AL21" s="44">
        <f t="shared" si="19"/>
        <v>11.61891632685696</v>
      </c>
      <c r="AM21" s="11"/>
      <c r="AP21" s="19"/>
    </row>
    <row r="22" spans="1:42" ht="90" x14ac:dyDescent="0.2">
      <c r="A22" s="12"/>
      <c r="B22" s="13"/>
      <c r="C22" s="20" t="s">
        <v>59</v>
      </c>
      <c r="D22" s="23" t="s">
        <v>67</v>
      </c>
      <c r="E22" s="16">
        <v>60</v>
      </c>
      <c r="F22" s="17" t="s">
        <v>48</v>
      </c>
      <c r="G22" s="18">
        <v>2870305000</v>
      </c>
      <c r="H22" s="16">
        <v>12</v>
      </c>
      <c r="I22" s="17" t="s">
        <v>48</v>
      </c>
      <c r="J22" s="18">
        <v>401297172</v>
      </c>
      <c r="K22" s="16">
        <v>12</v>
      </c>
      <c r="L22" s="17" t="s">
        <v>48</v>
      </c>
      <c r="M22" s="18">
        <v>439300000</v>
      </c>
      <c r="N22" s="16">
        <v>3</v>
      </c>
      <c r="O22" s="17" t="s">
        <v>48</v>
      </c>
      <c r="P22" s="18">
        <v>47368167</v>
      </c>
      <c r="Q22" s="16">
        <v>3</v>
      </c>
      <c r="R22" s="17" t="s">
        <v>48</v>
      </c>
      <c r="S22" s="18">
        <v>89795633</v>
      </c>
      <c r="T22" s="16">
        <v>3</v>
      </c>
      <c r="U22" s="17" t="s">
        <v>48</v>
      </c>
      <c r="V22" s="18">
        <v>83817599</v>
      </c>
      <c r="W22" s="16">
        <v>3</v>
      </c>
      <c r="X22" s="17" t="s">
        <v>48</v>
      </c>
      <c r="Y22" s="18">
        <v>151647328</v>
      </c>
      <c r="Z22" s="45">
        <f t="shared" ref="Z22:Z24" si="20">N22+Q22+T22+W22</f>
        <v>12</v>
      </c>
      <c r="AA22" s="17" t="s">
        <v>48</v>
      </c>
      <c r="AB22" s="44">
        <f t="shared" si="12"/>
        <v>100</v>
      </c>
      <c r="AC22" s="29" t="s">
        <v>49</v>
      </c>
      <c r="AD22" s="35">
        <f t="shared" ref="AD22:AD24" si="21">P22+S22+V22+Y22</f>
        <v>372628727</v>
      </c>
      <c r="AE22" s="44">
        <f t="shared" si="13"/>
        <v>84.823293193717276</v>
      </c>
      <c r="AF22" s="29" t="s">
        <v>49</v>
      </c>
      <c r="AG22" s="45">
        <f t="shared" ref="AG22:AG24" si="22">H22+Z22</f>
        <v>24</v>
      </c>
      <c r="AH22" s="17" t="s">
        <v>48</v>
      </c>
      <c r="AI22" s="35">
        <f t="shared" ref="AI22:AI24" si="23">J22+AD22</f>
        <v>773925899</v>
      </c>
      <c r="AJ22" s="44">
        <f t="shared" ref="AJ22:AJ24" si="24">AG22/E22*100</f>
        <v>40</v>
      </c>
      <c r="AK22" s="29" t="s">
        <v>49</v>
      </c>
      <c r="AL22" s="44">
        <f t="shared" ref="AL22:AL24" si="25">AI22/G22*100</f>
        <v>26.96319377209042</v>
      </c>
      <c r="AM22" s="11"/>
      <c r="AP22" s="19"/>
    </row>
    <row r="23" spans="1:42" ht="75" x14ac:dyDescent="0.2">
      <c r="A23" s="12"/>
      <c r="B23" s="13"/>
      <c r="C23" s="20" t="s">
        <v>60</v>
      </c>
      <c r="D23" s="23" t="s">
        <v>63</v>
      </c>
      <c r="E23" s="16">
        <v>60</v>
      </c>
      <c r="F23" s="17" t="s">
        <v>48</v>
      </c>
      <c r="G23" s="18">
        <v>380000000</v>
      </c>
      <c r="H23" s="16">
        <v>12</v>
      </c>
      <c r="I23" s="17" t="s">
        <v>48</v>
      </c>
      <c r="J23" s="18">
        <v>57310500</v>
      </c>
      <c r="K23" s="16">
        <v>12</v>
      </c>
      <c r="L23" s="17" t="s">
        <v>48</v>
      </c>
      <c r="M23" s="18">
        <v>94900000</v>
      </c>
      <c r="N23" s="16">
        <v>3</v>
      </c>
      <c r="O23" s="17" t="s">
        <v>48</v>
      </c>
      <c r="P23" s="18">
        <v>1730000</v>
      </c>
      <c r="Q23" s="16">
        <v>3</v>
      </c>
      <c r="R23" s="17" t="s">
        <v>48</v>
      </c>
      <c r="S23" s="18">
        <v>9100000</v>
      </c>
      <c r="T23" s="16">
        <v>3</v>
      </c>
      <c r="U23" s="17" t="s">
        <v>48</v>
      </c>
      <c r="V23" s="18">
        <v>9740000</v>
      </c>
      <c r="W23" s="16">
        <v>3</v>
      </c>
      <c r="X23" s="17" t="s">
        <v>48</v>
      </c>
      <c r="Y23" s="18">
        <v>37356278</v>
      </c>
      <c r="Z23" s="45">
        <f t="shared" si="20"/>
        <v>12</v>
      </c>
      <c r="AA23" s="17" t="s">
        <v>48</v>
      </c>
      <c r="AB23" s="44">
        <f t="shared" si="12"/>
        <v>100</v>
      </c>
      <c r="AC23" s="29" t="s">
        <v>49</v>
      </c>
      <c r="AD23" s="35">
        <f t="shared" si="21"/>
        <v>57926278</v>
      </c>
      <c r="AE23" s="44">
        <f t="shared" si="13"/>
        <v>61.039281348788201</v>
      </c>
      <c r="AF23" s="29" t="s">
        <v>49</v>
      </c>
      <c r="AG23" s="45">
        <f t="shared" si="22"/>
        <v>24</v>
      </c>
      <c r="AH23" s="17" t="s">
        <v>48</v>
      </c>
      <c r="AI23" s="35">
        <f t="shared" si="23"/>
        <v>115236778</v>
      </c>
      <c r="AJ23" s="44">
        <f t="shared" si="24"/>
        <v>40</v>
      </c>
      <c r="AK23" s="29" t="s">
        <v>49</v>
      </c>
      <c r="AL23" s="44">
        <f t="shared" si="25"/>
        <v>30.325467894736839</v>
      </c>
      <c r="AM23" s="11"/>
      <c r="AP23" s="19"/>
    </row>
    <row r="24" spans="1:42" ht="60" x14ac:dyDescent="0.2">
      <c r="A24" s="12"/>
      <c r="B24" s="13"/>
      <c r="C24" s="20" t="s">
        <v>61</v>
      </c>
      <c r="D24" s="23" t="s">
        <v>68</v>
      </c>
      <c r="E24" s="16">
        <v>60</v>
      </c>
      <c r="F24" s="17" t="s">
        <v>48</v>
      </c>
      <c r="G24" s="18">
        <v>4945125000</v>
      </c>
      <c r="H24" s="16">
        <v>12</v>
      </c>
      <c r="I24" s="17" t="s">
        <v>48</v>
      </c>
      <c r="J24" s="18">
        <v>1757283686</v>
      </c>
      <c r="K24" s="16">
        <v>12</v>
      </c>
      <c r="L24" s="17" t="s">
        <v>48</v>
      </c>
      <c r="M24" s="18">
        <v>401200000</v>
      </c>
      <c r="N24" s="16">
        <v>3</v>
      </c>
      <c r="O24" s="17" t="s">
        <v>48</v>
      </c>
      <c r="P24" s="18">
        <v>0</v>
      </c>
      <c r="Q24" s="16">
        <v>3</v>
      </c>
      <c r="R24" s="17" t="s">
        <v>48</v>
      </c>
      <c r="S24" s="18">
        <v>85890000</v>
      </c>
      <c r="T24" s="16">
        <v>3</v>
      </c>
      <c r="U24" s="17" t="s">
        <v>48</v>
      </c>
      <c r="V24" s="18">
        <v>200410000</v>
      </c>
      <c r="W24" s="16">
        <v>3</v>
      </c>
      <c r="X24" s="17" t="s">
        <v>48</v>
      </c>
      <c r="Y24" s="18">
        <v>108942700</v>
      </c>
      <c r="Z24" s="45">
        <f t="shared" si="20"/>
        <v>12</v>
      </c>
      <c r="AA24" s="17" t="s">
        <v>48</v>
      </c>
      <c r="AB24" s="44">
        <f t="shared" si="12"/>
        <v>100</v>
      </c>
      <c r="AC24" s="29" t="s">
        <v>49</v>
      </c>
      <c r="AD24" s="35">
        <f t="shared" si="21"/>
        <v>395242700</v>
      </c>
      <c r="AE24" s="44">
        <f t="shared" si="13"/>
        <v>98.5151296111665</v>
      </c>
      <c r="AF24" s="29" t="s">
        <v>49</v>
      </c>
      <c r="AG24" s="45">
        <f t="shared" si="22"/>
        <v>24</v>
      </c>
      <c r="AH24" s="17" t="s">
        <v>48</v>
      </c>
      <c r="AI24" s="35">
        <f t="shared" si="23"/>
        <v>2152526386</v>
      </c>
      <c r="AJ24" s="44">
        <f t="shared" si="24"/>
        <v>40</v>
      </c>
      <c r="AK24" s="29" t="s">
        <v>49</v>
      </c>
      <c r="AL24" s="44">
        <f t="shared" si="25"/>
        <v>43.528250266676778</v>
      </c>
      <c r="AM24" s="11"/>
      <c r="AP24" s="19"/>
    </row>
    <row r="25" spans="1:42" ht="102.75" customHeight="1" x14ac:dyDescent="0.2">
      <c r="A25" s="41">
        <v>19</v>
      </c>
      <c r="B25" s="42" t="s">
        <v>26</v>
      </c>
      <c r="C25" s="14" t="s">
        <v>71</v>
      </c>
      <c r="D25" s="15" t="s">
        <v>73</v>
      </c>
      <c r="E25" s="39">
        <v>100</v>
      </c>
      <c r="F25" s="40" t="s">
        <v>49</v>
      </c>
      <c r="G25" s="37">
        <f>SUM(G26:G27)</f>
        <v>3957000000</v>
      </c>
      <c r="H25" s="39">
        <v>100</v>
      </c>
      <c r="I25" s="40" t="s">
        <v>49</v>
      </c>
      <c r="J25" s="37">
        <f>SUM(J26:J27)</f>
        <v>797488500</v>
      </c>
      <c r="K25" s="39">
        <v>100</v>
      </c>
      <c r="L25" s="40" t="s">
        <v>49</v>
      </c>
      <c r="M25" s="37">
        <f>SUM(M26:M27)</f>
        <v>765000000</v>
      </c>
      <c r="N25" s="61">
        <v>25</v>
      </c>
      <c r="O25" s="40" t="s">
        <v>49</v>
      </c>
      <c r="P25" s="37">
        <f>SUM(P26:P27)</f>
        <v>119853500</v>
      </c>
      <c r="Q25" s="61">
        <v>25</v>
      </c>
      <c r="R25" s="40" t="s">
        <v>49</v>
      </c>
      <c r="S25" s="37">
        <f>SUM(S26:S27)</f>
        <v>160995400</v>
      </c>
      <c r="T25" s="61">
        <v>25</v>
      </c>
      <c r="U25" s="40" t="s">
        <v>49</v>
      </c>
      <c r="V25" s="37">
        <f>SUM(V26:V27)</f>
        <v>122765800</v>
      </c>
      <c r="W25" s="61">
        <v>25</v>
      </c>
      <c r="X25" s="40" t="s">
        <v>49</v>
      </c>
      <c r="Y25" s="37">
        <f>SUM(Y26:Y27)</f>
        <v>243033600</v>
      </c>
      <c r="Z25" s="54">
        <f t="shared" si="5"/>
        <v>100</v>
      </c>
      <c r="AA25" s="40" t="s">
        <v>49</v>
      </c>
      <c r="AB25" s="54">
        <f t="shared" si="12"/>
        <v>100</v>
      </c>
      <c r="AC25" s="55" t="s">
        <v>49</v>
      </c>
      <c r="AD25" s="53">
        <f t="shared" si="0"/>
        <v>646648300</v>
      </c>
      <c r="AE25" s="54">
        <f t="shared" si="13"/>
        <v>84.529189542483664</v>
      </c>
      <c r="AF25" s="55" t="s">
        <v>49</v>
      </c>
      <c r="AG25" s="52">
        <f t="shared" si="1"/>
        <v>200</v>
      </c>
      <c r="AH25" s="40" t="s">
        <v>49</v>
      </c>
      <c r="AI25" s="53">
        <f t="shared" si="2"/>
        <v>1444136800</v>
      </c>
      <c r="AJ25" s="54">
        <f t="shared" si="3"/>
        <v>200</v>
      </c>
      <c r="AK25" s="55" t="s">
        <v>49</v>
      </c>
      <c r="AL25" s="54">
        <f t="shared" si="4"/>
        <v>36.495749305029065</v>
      </c>
      <c r="AM25" s="11"/>
      <c r="AP25" s="19"/>
    </row>
    <row r="26" spans="1:42" ht="150" x14ac:dyDescent="0.2">
      <c r="A26" s="12"/>
      <c r="B26" s="13"/>
      <c r="C26" s="20" t="s">
        <v>69</v>
      </c>
      <c r="D26" s="23" t="s">
        <v>75</v>
      </c>
      <c r="E26" s="16">
        <v>60</v>
      </c>
      <c r="F26" s="17" t="s">
        <v>48</v>
      </c>
      <c r="G26" s="18">
        <v>1557000000</v>
      </c>
      <c r="H26" s="16">
        <v>12</v>
      </c>
      <c r="I26" s="17" t="s">
        <v>48</v>
      </c>
      <c r="J26" s="18">
        <v>317541600</v>
      </c>
      <c r="K26" s="16">
        <v>12</v>
      </c>
      <c r="L26" s="17" t="s">
        <v>48</v>
      </c>
      <c r="M26" s="18">
        <v>285000000</v>
      </c>
      <c r="N26" s="16">
        <v>3</v>
      </c>
      <c r="O26" s="17" t="s">
        <v>48</v>
      </c>
      <c r="P26" s="18">
        <v>0</v>
      </c>
      <c r="Q26" s="16">
        <v>3</v>
      </c>
      <c r="R26" s="17" t="s">
        <v>48</v>
      </c>
      <c r="S26" s="18">
        <v>41090000</v>
      </c>
      <c r="T26" s="16">
        <v>3</v>
      </c>
      <c r="U26" s="17" t="s">
        <v>48</v>
      </c>
      <c r="V26" s="18">
        <v>2826200</v>
      </c>
      <c r="W26" s="16">
        <v>3</v>
      </c>
      <c r="X26" s="17" t="s">
        <v>48</v>
      </c>
      <c r="Y26" s="18">
        <v>123051600</v>
      </c>
      <c r="Z26" s="45">
        <f t="shared" si="5"/>
        <v>12</v>
      </c>
      <c r="AA26" s="17" t="s">
        <v>48</v>
      </c>
      <c r="AB26" s="44">
        <f t="shared" si="12"/>
        <v>100</v>
      </c>
      <c r="AC26" s="29" t="s">
        <v>49</v>
      </c>
      <c r="AD26" s="35">
        <f t="shared" si="0"/>
        <v>166967800</v>
      </c>
      <c r="AE26" s="44">
        <f t="shared" si="13"/>
        <v>58.585192982456135</v>
      </c>
      <c r="AF26" s="29" t="s">
        <v>49</v>
      </c>
      <c r="AG26" s="45">
        <f t="shared" si="1"/>
        <v>24</v>
      </c>
      <c r="AH26" s="17" t="s">
        <v>48</v>
      </c>
      <c r="AI26" s="35">
        <f t="shared" si="2"/>
        <v>484509400</v>
      </c>
      <c r="AJ26" s="44">
        <f t="shared" si="3"/>
        <v>40</v>
      </c>
      <c r="AK26" s="29" t="s">
        <v>49</v>
      </c>
      <c r="AL26" s="44">
        <f t="shared" si="4"/>
        <v>31.118137443802183</v>
      </c>
      <c r="AM26" s="11"/>
      <c r="AP26" s="19"/>
    </row>
    <row r="27" spans="1:42" ht="75" x14ac:dyDescent="0.2">
      <c r="A27" s="12"/>
      <c r="B27" s="13"/>
      <c r="C27" s="20" t="s">
        <v>70</v>
      </c>
      <c r="D27" s="23" t="s">
        <v>76</v>
      </c>
      <c r="E27" s="16">
        <v>60</v>
      </c>
      <c r="F27" s="17" t="s">
        <v>48</v>
      </c>
      <c r="G27" s="18">
        <v>2400000000</v>
      </c>
      <c r="H27" s="16">
        <v>12</v>
      </c>
      <c r="I27" s="17" t="s">
        <v>48</v>
      </c>
      <c r="J27" s="18">
        <v>479946900</v>
      </c>
      <c r="K27" s="16">
        <v>12</v>
      </c>
      <c r="L27" s="17" t="s">
        <v>48</v>
      </c>
      <c r="M27" s="18">
        <v>480000000</v>
      </c>
      <c r="N27" s="16">
        <v>3</v>
      </c>
      <c r="O27" s="17" t="s">
        <v>48</v>
      </c>
      <c r="P27" s="18">
        <v>119853500</v>
      </c>
      <c r="Q27" s="16">
        <v>3</v>
      </c>
      <c r="R27" s="17" t="s">
        <v>48</v>
      </c>
      <c r="S27" s="18">
        <v>119905400</v>
      </c>
      <c r="T27" s="16">
        <v>3</v>
      </c>
      <c r="U27" s="17" t="s">
        <v>48</v>
      </c>
      <c r="V27" s="18">
        <v>119939600</v>
      </c>
      <c r="W27" s="16">
        <v>3</v>
      </c>
      <c r="X27" s="17" t="s">
        <v>48</v>
      </c>
      <c r="Y27" s="18">
        <v>119982000</v>
      </c>
      <c r="Z27" s="45">
        <f t="shared" ref="Z27" si="26">N27+Q27+T27+W27</f>
        <v>12</v>
      </c>
      <c r="AA27" s="17" t="s">
        <v>48</v>
      </c>
      <c r="AB27" s="44">
        <f t="shared" si="12"/>
        <v>100</v>
      </c>
      <c r="AC27" s="29" t="s">
        <v>49</v>
      </c>
      <c r="AD27" s="35">
        <f t="shared" ref="AD27" si="27">P27+S27+V27+Y27</f>
        <v>479680500</v>
      </c>
      <c r="AE27" s="44">
        <f t="shared" si="13"/>
        <v>99.933437499999997</v>
      </c>
      <c r="AF27" s="29" t="s">
        <v>49</v>
      </c>
      <c r="AG27" s="45">
        <f t="shared" ref="AG27" si="28">H27+Z27</f>
        <v>24</v>
      </c>
      <c r="AH27" s="17" t="s">
        <v>48</v>
      </c>
      <c r="AI27" s="35">
        <f t="shared" ref="AI27" si="29">J27+AD27</f>
        <v>959627400</v>
      </c>
      <c r="AJ27" s="44">
        <f t="shared" ref="AJ27" si="30">AG27/E27*100</f>
        <v>40</v>
      </c>
      <c r="AK27" s="29" t="s">
        <v>49</v>
      </c>
      <c r="AL27" s="44">
        <f t="shared" ref="AL27" si="31">AI27/G27*100</f>
        <v>39.984475000000003</v>
      </c>
      <c r="AM27" s="11"/>
      <c r="AP27" s="19"/>
    </row>
    <row r="28" spans="1:42" ht="15" x14ac:dyDescent="0.2">
      <c r="A28" s="66" t="s">
        <v>28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8"/>
      <c r="AB28" s="110">
        <f>AVERAGE(AB13:AB27)</f>
        <v>100</v>
      </c>
      <c r="AC28" s="60"/>
      <c r="AD28" s="46"/>
      <c r="AE28" s="110">
        <f>AVERAGE(AE13,AE16,AE25)</f>
        <v>67.801422478676031</v>
      </c>
      <c r="AF28" s="47"/>
      <c r="AG28" s="46"/>
      <c r="AH28" s="47"/>
      <c r="AI28" s="46"/>
      <c r="AJ28" s="46"/>
      <c r="AK28" s="47"/>
      <c r="AL28" s="48"/>
      <c r="AM28" s="11"/>
    </row>
    <row r="29" spans="1:42" ht="15" x14ac:dyDescent="0.2">
      <c r="A29" s="66" t="s">
        <v>29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8"/>
      <c r="AB29" s="25" t="str">
        <f>IF(AB28&gt;=91,"Sangat Tinggi",IF(AB28&gt;=76,"Tinggi",IF(AB28&gt;=66,"Sedang",IF(AB28&gt;=51,"Rendah",IF(AB28&lt;=50,"Sangat Rendah")))))</f>
        <v>Sangat Tinggi</v>
      </c>
      <c r="AC29" s="60"/>
      <c r="AD29" s="50"/>
      <c r="AE29" s="25" t="str">
        <f>IF(AE28&gt;=91,"Sangat Tinggi",IF(AE28&gt;=76,"Tinggi",IF(AE28&gt;=66,"Sedang",IF(AE28&gt;=51,"Rendah",IF(AE28&lt;=50,"Sangat Rendah")))))</f>
        <v>Sedang</v>
      </c>
      <c r="AF29" s="47"/>
      <c r="AG29" s="49"/>
      <c r="AH29" s="47"/>
      <c r="AI29" s="50"/>
      <c r="AJ29" s="49"/>
      <c r="AK29" s="47"/>
      <c r="AL29" s="51"/>
      <c r="AM29" s="11"/>
    </row>
    <row r="30" spans="1:42" ht="15" x14ac:dyDescent="0.2">
      <c r="A30" s="69" t="s">
        <v>88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11"/>
    </row>
    <row r="31" spans="1:42" ht="15" x14ac:dyDescent="0.2">
      <c r="A31" s="69" t="s">
        <v>89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11"/>
    </row>
    <row r="32" spans="1:42" ht="15" x14ac:dyDescent="0.2">
      <c r="A32" s="69" t="s">
        <v>90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11"/>
    </row>
    <row r="33" spans="1:39" ht="15" x14ac:dyDescent="0.2">
      <c r="A33" s="69" t="s">
        <v>91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26"/>
    </row>
    <row r="34" spans="1:39" ht="1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/>
      <c r="AB34" s="27"/>
      <c r="AC34" s="28"/>
      <c r="AD34" s="27"/>
      <c r="AE34" s="27"/>
      <c r="AF34" s="28"/>
      <c r="AG34" s="27"/>
      <c r="AH34" s="28"/>
      <c r="AI34" s="27"/>
      <c r="AJ34" s="27"/>
      <c r="AK34" s="28"/>
      <c r="AL34" s="27"/>
    </row>
    <row r="35" spans="1:39" ht="15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2" t="s">
        <v>81</v>
      </c>
      <c r="AA35" s="62"/>
      <c r="AB35" s="62"/>
      <c r="AC35" s="62"/>
      <c r="AD35" s="62"/>
      <c r="AE35" s="62"/>
      <c r="AF35" s="28"/>
      <c r="AG35" s="27"/>
      <c r="AH35" s="62" t="s">
        <v>82</v>
      </c>
      <c r="AI35" s="62"/>
      <c r="AJ35" s="62"/>
      <c r="AK35" s="62"/>
      <c r="AL35" s="62"/>
      <c r="AM35" s="62"/>
    </row>
    <row r="36" spans="1:39" ht="15.75" x14ac:dyDescent="0.25">
      <c r="A36" s="33"/>
      <c r="B36" s="3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62" t="s">
        <v>95</v>
      </c>
      <c r="AA36" s="62"/>
      <c r="AB36" s="62"/>
      <c r="AC36" s="62"/>
      <c r="AD36" s="62"/>
      <c r="AE36" s="62"/>
      <c r="AF36" s="28"/>
      <c r="AG36" s="27"/>
      <c r="AH36" s="62" t="s">
        <v>95</v>
      </c>
      <c r="AI36" s="62"/>
      <c r="AJ36" s="62"/>
      <c r="AK36" s="62"/>
      <c r="AL36" s="62"/>
      <c r="AM36" s="62"/>
    </row>
    <row r="37" spans="1:39" ht="15" x14ac:dyDescent="0.2">
      <c r="Z37" s="62" t="s">
        <v>87</v>
      </c>
      <c r="AA37" s="62"/>
      <c r="AB37" s="62"/>
      <c r="AC37" s="62"/>
      <c r="AD37" s="62"/>
      <c r="AE37" s="62"/>
      <c r="AH37" s="62" t="s">
        <v>83</v>
      </c>
      <c r="AI37" s="62"/>
      <c r="AJ37" s="62"/>
      <c r="AK37" s="62"/>
      <c r="AL37" s="62"/>
      <c r="AM37" s="62"/>
    </row>
    <row r="38" spans="1:39" ht="15" x14ac:dyDescent="0.2">
      <c r="Z38" s="62" t="s">
        <v>84</v>
      </c>
      <c r="AA38" s="62"/>
      <c r="AB38" s="62"/>
      <c r="AC38" s="62"/>
      <c r="AD38" s="62"/>
      <c r="AE38" s="62"/>
      <c r="AH38" s="62" t="s">
        <v>84</v>
      </c>
      <c r="AI38" s="62"/>
      <c r="AJ38" s="62"/>
      <c r="AK38" s="62"/>
      <c r="AL38" s="62"/>
      <c r="AM38" s="62"/>
    </row>
    <row r="39" spans="1:39" ht="51" x14ac:dyDescent="0.2">
      <c r="A39" s="30" t="s">
        <v>30</v>
      </c>
      <c r="B39" s="30" t="s">
        <v>31</v>
      </c>
      <c r="C39" s="30" t="s">
        <v>32</v>
      </c>
      <c r="Z39" s="27"/>
      <c r="AA39" s="28"/>
      <c r="AB39" s="27"/>
      <c r="AC39" s="28"/>
      <c r="AD39" s="27"/>
      <c r="AH39" s="27"/>
      <c r="AI39" s="28"/>
      <c r="AJ39" s="27"/>
      <c r="AK39" s="28"/>
      <c r="AL39" s="27"/>
    </row>
    <row r="40" spans="1:39" ht="25.5" x14ac:dyDescent="0.25">
      <c r="A40" s="31" t="s">
        <v>33</v>
      </c>
      <c r="B40" s="31" t="s">
        <v>34</v>
      </c>
      <c r="C40" s="31" t="s">
        <v>35</v>
      </c>
      <c r="Z40" s="63" t="s">
        <v>92</v>
      </c>
      <c r="AA40" s="64"/>
      <c r="AB40" s="64"/>
      <c r="AC40" s="64"/>
      <c r="AD40" s="64"/>
      <c r="AE40" s="64"/>
      <c r="AH40" s="63" t="s">
        <v>85</v>
      </c>
      <c r="AI40" s="63"/>
      <c r="AJ40" s="63"/>
      <c r="AK40" s="63"/>
      <c r="AL40" s="63"/>
      <c r="AM40" s="63"/>
    </row>
    <row r="41" spans="1:39" ht="25.5" x14ac:dyDescent="0.2">
      <c r="A41" s="31" t="s">
        <v>36</v>
      </c>
      <c r="B41" s="31" t="s">
        <v>37</v>
      </c>
      <c r="C41" s="31" t="s">
        <v>38</v>
      </c>
      <c r="Z41" s="65" t="s">
        <v>93</v>
      </c>
      <c r="AA41" s="65"/>
      <c r="AB41" s="65"/>
      <c r="AC41" s="65"/>
      <c r="AD41" s="65"/>
      <c r="AE41" s="65"/>
      <c r="AH41" s="65" t="s">
        <v>86</v>
      </c>
      <c r="AI41" s="65"/>
      <c r="AJ41" s="65"/>
      <c r="AK41" s="65"/>
      <c r="AL41" s="65"/>
      <c r="AM41" s="65"/>
    </row>
    <row r="42" spans="1:39" ht="25.5" x14ac:dyDescent="0.2">
      <c r="A42" s="31" t="s">
        <v>39</v>
      </c>
      <c r="B42" s="31" t="s">
        <v>40</v>
      </c>
      <c r="C42" s="31" t="s">
        <v>41</v>
      </c>
    </row>
    <row r="43" spans="1:39" ht="25.5" x14ac:dyDescent="0.2">
      <c r="A43" s="31" t="s">
        <v>42</v>
      </c>
      <c r="B43" s="31" t="s">
        <v>43</v>
      </c>
      <c r="C43" s="31" t="s">
        <v>44</v>
      </c>
    </row>
    <row r="44" spans="1:39" ht="25.5" x14ac:dyDescent="0.2">
      <c r="A44" s="31" t="s">
        <v>45</v>
      </c>
      <c r="B44" s="32" t="s">
        <v>46</v>
      </c>
      <c r="C44" s="31" t="s">
        <v>47</v>
      </c>
    </row>
  </sheetData>
  <mergeCells count="82"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33:AL33"/>
    <mergeCell ref="A30:AL30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28:AA28"/>
    <mergeCell ref="AJ11:AK11"/>
    <mergeCell ref="A29:AA29"/>
    <mergeCell ref="A31:AL31"/>
    <mergeCell ref="A32:AL32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Z35:AE35"/>
    <mergeCell ref="AH35:AM35"/>
    <mergeCell ref="Z36:AE36"/>
    <mergeCell ref="AH36:AM36"/>
    <mergeCell ref="Z37:AE37"/>
    <mergeCell ref="AH37:AM37"/>
    <mergeCell ref="Z38:AE38"/>
    <mergeCell ref="AH38:AM38"/>
    <mergeCell ref="Z40:AE40"/>
    <mergeCell ref="AH40:AM40"/>
    <mergeCell ref="Z41:AE41"/>
    <mergeCell ref="AH41:AM41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Umum</vt:lpstr>
      <vt:lpstr>'Bag Umum'!Print_Area</vt:lpstr>
      <vt:lpstr>'Bag Umum'!Print_Titles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2021-01-08T07:11:06Z</dcterms:modified>
</cp:coreProperties>
</file>