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RSUD H. Hasan Basry" sheetId="1" r:id="rId1"/>
  </sheets>
  <definedNames>
    <definedName name="_xlnm.Print_Area" localSheetId="0">'RSUD H. Hasan Basry'!$A$1:$AM$55</definedName>
    <definedName name="_xlnm.Print_Titles" localSheetId="0">'RSUD H. Hasan Basry'!$7:$12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Z23" i="1" l="1"/>
  <c r="AE31" i="1" l="1"/>
  <c r="AG31" i="1"/>
  <c r="AB31" i="1"/>
  <c r="AD23" i="1"/>
  <c r="AB23" i="1"/>
  <c r="AG25" i="1" l="1"/>
  <c r="AJ25" i="1"/>
  <c r="AJ24" i="1"/>
  <c r="AG24" i="1"/>
  <c r="AE23" i="1"/>
  <c r="Z31" i="1" l="1"/>
  <c r="W31" i="1"/>
  <c r="T31" i="1"/>
  <c r="Q31" i="1"/>
  <c r="N31" i="1"/>
  <c r="W27" i="1"/>
  <c r="T27" i="1"/>
  <c r="Q27" i="1"/>
  <c r="AG20" i="1"/>
  <c r="AE20" i="1"/>
  <c r="AB20" i="1"/>
  <c r="Z20" i="1"/>
  <c r="Z33" i="1"/>
  <c r="AB33" i="1" s="1"/>
  <c r="Z32" i="1"/>
  <c r="AG23" i="1" l="1"/>
  <c r="AJ23" i="1" s="1"/>
  <c r="W17" i="1"/>
  <c r="Y31" i="1"/>
  <c r="Y27" i="1"/>
  <c r="Y23" i="1"/>
  <c r="Y20" i="1"/>
  <c r="W20" i="1"/>
  <c r="Y16" i="1"/>
  <c r="T20" i="1" l="1"/>
  <c r="Q20" i="1"/>
  <c r="N20" i="1"/>
  <c r="T17" i="1" l="1"/>
  <c r="AP22" i="1" l="1"/>
  <c r="AD22" i="1"/>
  <c r="AE22" i="1" s="1"/>
  <c r="Z22" i="1"/>
  <c r="AG22" i="1" s="1"/>
  <c r="AJ22" i="1" s="1"/>
  <c r="Q17" i="1"/>
  <c r="V31" i="1"/>
  <c r="V27" i="1"/>
  <c r="V23" i="1"/>
  <c r="V20" i="1"/>
  <c r="V16" i="1"/>
  <c r="AB22" i="1" l="1"/>
  <c r="AI22" i="1"/>
  <c r="AL22" i="1" s="1"/>
  <c r="J27" i="1"/>
  <c r="J31" i="1" l="1"/>
  <c r="M31" i="1"/>
  <c r="S27" i="1" l="1"/>
  <c r="P27" i="1"/>
  <c r="Z27" i="1"/>
  <c r="AB27" i="1" s="1"/>
  <c r="AB35" i="1" s="1"/>
  <c r="S31" i="1"/>
  <c r="S23" i="1"/>
  <c r="S20" i="1"/>
  <c r="S16" i="1"/>
  <c r="J23" i="1" l="1"/>
  <c r="J20" i="1"/>
  <c r="K21" i="1" l="1"/>
  <c r="E21" i="1" s="1"/>
  <c r="Z30" i="1" l="1"/>
  <c r="AD30" i="1"/>
  <c r="AD29" i="1"/>
  <c r="Z29" i="1"/>
  <c r="N17" i="1"/>
  <c r="AG29" i="1" l="1"/>
  <c r="AJ29" i="1" s="1"/>
  <c r="AB29" i="1"/>
  <c r="AI29" i="1"/>
  <c r="AL29" i="1" s="1"/>
  <c r="AE29" i="1"/>
  <c r="AI30" i="1"/>
  <c r="AL30" i="1" s="1"/>
  <c r="AE30" i="1"/>
  <c r="AG30" i="1"/>
  <c r="AJ30" i="1" s="1"/>
  <c r="AB30" i="1"/>
  <c r="P16" i="1"/>
  <c r="P31" i="1"/>
  <c r="P23" i="1"/>
  <c r="P20" i="1"/>
  <c r="G31" i="1"/>
  <c r="G20" i="1"/>
  <c r="M20" i="1"/>
  <c r="AI34" i="1"/>
  <c r="AL34" i="1" s="1"/>
  <c r="AG34" i="1"/>
  <c r="AJ34" i="1" s="1"/>
  <c r="G27" i="1"/>
  <c r="E26" i="1" l="1"/>
  <c r="G23" i="1"/>
  <c r="J16" i="1"/>
  <c r="G16" i="1"/>
  <c r="M16" i="1"/>
  <c r="E19" i="1"/>
  <c r="E18" i="1"/>
  <c r="Z25" i="1" l="1"/>
  <c r="Z17" i="1"/>
  <c r="AG17" i="1" l="1"/>
  <c r="AJ17" i="1" s="1"/>
  <c r="AB17" i="1"/>
  <c r="AB25" i="1"/>
  <c r="M23" i="1"/>
  <c r="AD33" i="1" l="1"/>
  <c r="AD32" i="1"/>
  <c r="AG32" i="1" l="1"/>
  <c r="AJ32" i="1" s="1"/>
  <c r="AB32" i="1"/>
  <c r="AI32" i="1"/>
  <c r="AL32" i="1" s="1"/>
  <c r="AE32" i="1"/>
  <c r="AG33" i="1"/>
  <c r="AJ33" i="1" s="1"/>
  <c r="AI33" i="1"/>
  <c r="AL33" i="1" s="1"/>
  <c r="AE33" i="1"/>
  <c r="AD31" i="1"/>
  <c r="AD28" i="1"/>
  <c r="Z28" i="1"/>
  <c r="AD27" i="1"/>
  <c r="AD26" i="1"/>
  <c r="Z26" i="1"/>
  <c r="AP21" i="1"/>
  <c r="AD21" i="1"/>
  <c r="Z21" i="1"/>
  <c r="AD20" i="1"/>
  <c r="AD19" i="1"/>
  <c r="Z19" i="1"/>
  <c r="AD18" i="1"/>
  <c r="Z18" i="1"/>
  <c r="AP16" i="1"/>
  <c r="AD16" i="1"/>
  <c r="Z16" i="1"/>
  <c r="AG16" i="1" s="1"/>
  <c r="AI19" i="1" l="1"/>
  <c r="AL19" i="1" s="1"/>
  <c r="AE19" i="1"/>
  <c r="AG26" i="1"/>
  <c r="AJ26" i="1" s="1"/>
  <c r="AB26" i="1"/>
  <c r="AG28" i="1"/>
  <c r="AJ28" i="1" s="1"/>
  <c r="AB28" i="1"/>
  <c r="AJ20" i="1"/>
  <c r="AI26" i="1"/>
  <c r="AL26" i="1" s="1"/>
  <c r="AE26" i="1"/>
  <c r="AI28" i="1"/>
  <c r="AL28" i="1" s="1"/>
  <c r="AE28" i="1"/>
  <c r="AJ16" i="1"/>
  <c r="AB16" i="1"/>
  <c r="AI20" i="1"/>
  <c r="AL20" i="1" s="1"/>
  <c r="AG27" i="1"/>
  <c r="AJ27" i="1" s="1"/>
  <c r="AJ31" i="1"/>
  <c r="AI21" i="1"/>
  <c r="AL21" i="1" s="1"/>
  <c r="AE21" i="1"/>
  <c r="AG18" i="1"/>
  <c r="AJ18" i="1" s="1"/>
  <c r="AB18" i="1"/>
  <c r="AI18" i="1"/>
  <c r="AL18" i="1" s="1"/>
  <c r="AE18" i="1"/>
  <c r="AI16" i="1"/>
  <c r="AL16" i="1" s="1"/>
  <c r="AE16" i="1"/>
  <c r="AG19" i="1"/>
  <c r="AJ19" i="1" s="1"/>
  <c r="AB19" i="1"/>
  <c r="AG21" i="1"/>
  <c r="AJ21" i="1" s="1"/>
  <c r="AB21" i="1"/>
  <c r="AI23" i="1"/>
  <c r="AL23" i="1" s="1"/>
  <c r="AI27" i="1"/>
  <c r="AL27" i="1" s="1"/>
  <c r="AE27" i="1"/>
  <c r="AI31" i="1"/>
  <c r="AL31" i="1" s="1"/>
  <c r="AE35" i="1" l="1"/>
  <c r="AE36" i="1" s="1"/>
  <c r="AB36" i="1"/>
</calcChain>
</file>

<file path=xl/comments1.xml><?xml version="1.0" encoding="utf-8"?>
<comments xmlns="http://schemas.openxmlformats.org/spreadsheetml/2006/main">
  <authors>
    <author>W10 PRO</author>
  </authors>
  <commentList>
    <comment ref="M22" authorId="0" shapeId="0">
      <text>
        <r>
          <rPr>
            <b/>
            <sz val="12"/>
            <color indexed="81"/>
            <rFont val="Tahoma"/>
            <family val="2"/>
          </rPr>
          <t>Belanja air purifier</t>
        </r>
      </text>
    </comment>
    <comment ref="W25" authorId="0" shapeId="0">
      <text>
        <r>
          <rPr>
            <b/>
            <sz val="12"/>
            <color indexed="81"/>
            <rFont val="Tahoma"/>
            <family val="2"/>
          </rPr>
          <t>Belum Penilaian</t>
        </r>
      </text>
    </comment>
  </commentList>
</comments>
</file>

<file path=xl/sharedStrings.xml><?xml version="1.0" encoding="utf-8"?>
<sst xmlns="http://schemas.openxmlformats.org/spreadsheetml/2006/main" count="341" uniqueCount="118">
  <si>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</si>
  <si>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</si>
  <si>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</si>
  <si>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</si>
  <si>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</si>
  <si>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</si>
  <si>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</si>
  <si>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</si>
  <si>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</si>
  <si>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</si>
  <si>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</si>
  <si>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</si>
  <si>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</si>
  <si>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</si>
  <si>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</si>
  <si>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</si>
  <si>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</si>
  <si>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</si>
  <si>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</si>
  <si>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</si>
  <si>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</si>
  <si>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</si>
  <si>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</si>
  <si>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</si>
  <si>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</si>
  <si>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</si>
  <si>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</si>
  <si>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</si>
  <si>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</si>
  <si>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</si>
  <si>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</si>
  <si>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</si>
  <si>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</si>
  <si>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</si>
  <si>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</si>
  <si>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</si>
  <si>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</si>
  <si>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</si>
  <si>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</si>
  <si>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</si>
  <si>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</si>
  <si>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</si>
  <si>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</si>
  <si>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</si>
  <si>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</si>
  <si>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</si>
  <si>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</si>
  <si>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</si>
  <si>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</si>
  <si>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</si>
  <si>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</si>
  <si>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</si>
  <si>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</si>
  <si>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</si>
  <si>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</si>
  <si>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</si>
  <si>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</si>
  <si>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</si>
  <si>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</si>
  <si>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</si>
  <si>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</si>
  <si>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</si>
  <si>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</si>
  <si>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</si>
  <si>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</si>
  <si>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</si>
  <si>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Dok</t>
  </si>
  <si>
    <t>Bln</t>
  </si>
  <si>
    <t>%</t>
  </si>
  <si>
    <t>Paket</t>
  </si>
  <si>
    <t>Meningkatnya Akses dan Kualitas Pelayanan Kesehatan</t>
  </si>
  <si>
    <t>RSUD H. HASAN BASRY</t>
  </si>
  <si>
    <t>RSUD H. Hasan Basry</t>
  </si>
  <si>
    <t>Org</t>
  </si>
  <si>
    <t>Program Standarisasi Pelayanan Kesehatan RSUD Hasan Basry</t>
  </si>
  <si>
    <t>Pelayanan Kesehatan RSUD Brigjend. H. Hasan Basry Kandangan</t>
  </si>
  <si>
    <t>Pelayanan Kesehatan RSUD Brigjend.H.Hasan Basry</t>
  </si>
  <si>
    <t>Peningkatan Sarana, Prasarana dan Peralatan Penunjang Medik/Non Medik</t>
  </si>
  <si>
    <t>Pengadaan Peralatan Kesehatan</t>
  </si>
  <si>
    <t>Pengadaan Peralatan Kesehatan (DAK)</t>
  </si>
  <si>
    <t>alat kedokteran umum (APBD)</t>
  </si>
  <si>
    <t>alat kedokteran umum (DAK)</t>
  </si>
  <si>
    <t>Pembangunan/Pemeliharaan Gedung Pelayanan RSUD Brigjend H. Hasan Basry Kandangan</t>
  </si>
  <si>
    <t>Pemeliharaan Gedung RSUD Brigjend H. Hasan Basry Kandangan</t>
  </si>
  <si>
    <t>Pembangunan dan Pengembangan Gedung RSUD</t>
  </si>
  <si>
    <t xml:space="preserve"> Tingkat pemenuhan aspek kualitas dokumen AKIP</t>
  </si>
  <si>
    <t xml:space="preserve"> Tingkat pemenuhan aspek kualitas dokumen keuangan daerah</t>
  </si>
  <si>
    <t>Aspek IPP RSUD</t>
  </si>
  <si>
    <t>Persentase Pemenuhan Tingkat Kesehatan RSUD</t>
  </si>
  <si>
    <t>Akreditasi RSUD, Kategori &gt; B</t>
  </si>
  <si>
    <t>Dokumen AKIP yang Memenuhi Aspek Kualitas</t>
  </si>
  <si>
    <t>Laporan Keuangan yang Memenuhi Aspek Kualitas</t>
  </si>
  <si>
    <t>Penyediaan Jasa Tenaga Pendukung Administrasi/Teknis Perkantoran</t>
  </si>
  <si>
    <t>Persentase Pemenuhan Aspek Sarana IPP</t>
  </si>
  <si>
    <t>Rehabilitasi gedung</t>
  </si>
  <si>
    <t>Pembangunan gedung</t>
  </si>
  <si>
    <t>Unit</t>
  </si>
  <si>
    <t>Pembangunan dan Pengembangan Gedung RSUD (DAK)</t>
  </si>
  <si>
    <t>Persentase Pemenuhan Aspek SDM IPP</t>
  </si>
  <si>
    <t>Persentase Pemenuhan Aspek Prasarana IPP RSUD</t>
  </si>
  <si>
    <t>Penanganan Covid-19 (BTT dan DID)</t>
  </si>
  <si>
    <t>alat penanganan covid 19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</si>
  <si>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</si>
  <si>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</si>
  <si>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</si>
  <si>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</si>
  <si>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</si>
  <si>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</si>
  <si>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</si>
  <si>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</si>
  <si>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</si>
  <si>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Direktur RS H. Hasan Basry Kandangan</t>
  </si>
  <si>
    <t>Penyediaan peralatan dan perlengkapan kantor</t>
  </si>
  <si>
    <t>Tenaga medis dan tenaga paramedis</t>
  </si>
  <si>
    <t>dr. HJ. RASYIDAH, M.Kes</t>
  </si>
  <si>
    <t>NIP. 19700130 200012 2 001</t>
  </si>
  <si>
    <t>PERIODE PELAKSANAAN TRIWULAN IV TAHUN 2020</t>
  </si>
  <si>
    <t>Kandangan,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</si>
</sst>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2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6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4" fillId="0" borderId="11" xfId="0" applyFont="1" applyFill="1" applyBorder="1"/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166" fontId="8" fillId="0" borderId="11" xfId="2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166" fontId="8" fillId="0" borderId="2" xfId="2" applyFont="1" applyFill="1" applyBorder="1" applyAlignment="1">
      <alignment vertical="top"/>
    </xf>
    <xf numFmtId="166" fontId="8" fillId="0" borderId="15" xfId="2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 wrapText="1"/>
    </xf>
    <xf numFmtId="165" fontId="6" fillId="0" borderId="6" xfId="1" quotePrefix="1" applyNumberFormat="1" applyFont="1" applyFill="1" applyBorder="1" applyAlignment="1">
      <alignment vertical="top"/>
    </xf>
    <xf numFmtId="165" fontId="8" fillId="0" borderId="11" xfId="1" applyNumberFormat="1" applyFont="1" applyFill="1" applyBorder="1" applyAlignment="1">
      <alignment vertical="top"/>
    </xf>
    <xf numFmtId="165" fontId="6" fillId="0" borderId="11" xfId="1" quotePrefix="1" applyNumberFormat="1" applyFont="1" applyFill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 wrapText="1"/>
    </xf>
    <xf numFmtId="0" fontId="8" fillId="0" borderId="15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6" fontId="6" fillId="0" borderId="6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66" fontId="6" fillId="0" borderId="15" xfId="0" applyNumberFormat="1" applyFont="1" applyFill="1" applyBorder="1" applyAlignment="1">
      <alignment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166" fontId="6" fillId="0" borderId="11" xfId="0" applyNumberFormat="1" applyFont="1" applyFill="1" applyBorder="1" applyAlignment="1">
      <alignment vertical="top"/>
    </xf>
    <xf numFmtId="2" fontId="6" fillId="0" borderId="11" xfId="0" applyNumberFormat="1" applyFont="1" applyFill="1" applyBorder="1" applyAlignment="1">
      <alignment horizontal="center" vertical="top"/>
    </xf>
    <xf numFmtId="166" fontId="8" fillId="0" borderId="15" xfId="2" applyFont="1" applyFill="1" applyBorder="1" applyAlignment="1">
      <alignment horizontal="center" vertical="top"/>
    </xf>
    <xf numFmtId="166" fontId="8" fillId="0" borderId="15" xfId="2" quotePrefix="1" applyFont="1" applyFill="1" applyBorder="1" applyAlignment="1">
      <alignment horizontal="left" vertical="top"/>
    </xf>
    <xf numFmtId="166" fontId="8" fillId="0" borderId="2" xfId="2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4" fillId="3" borderId="15" xfId="0" applyFont="1" applyFill="1" applyBorder="1"/>
    <xf numFmtId="0" fontId="6" fillId="0" borderId="15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2" applyNumberFormat="1" applyFont="1" applyFill="1" applyBorder="1" applyAlignment="1">
      <alignment horizontal="center" vertical="top"/>
    </xf>
    <xf numFmtId="2" fontId="8" fillId="4" borderId="2" xfId="0" applyNumberFormat="1" applyFont="1" applyFill="1" applyBorder="1" applyAlignment="1">
      <alignment horizontal="center" vertical="center"/>
    </xf>
    <xf numFmtId="166" fontId="8" fillId="0" borderId="2" xfId="2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51"/>
  <sheetViews>
    <sheetView tabSelected="1" showRuler="0" view="pageBreakPreview" topLeftCell="C22" zoomScale="70" zoomScaleNormal="40" zoomScaleSheetLayoutView="70" zoomScalePageLayoutView="55" workbookViewId="0">
      <selection activeCell="AE30" sqref="AE30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5" width="9.42578125" style="2" customWidth="1"/>
    <col min="6" max="6" width="7.7109375" style="2" customWidth="1"/>
    <col min="7" max="7" width="19.140625" style="2" customWidth="1"/>
    <col min="8" max="8" width="8.140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.42578125" style="2" customWidth="1"/>
    <col min="27" max="27" width="5.5703125" style="4" customWidth="1"/>
    <col min="28" max="28" width="8" style="2" customWidth="1"/>
    <col min="29" max="29" width="5.5703125" style="4" customWidth="1"/>
    <col min="30" max="30" width="19.85546875" style="2" customWidth="1"/>
    <col min="31" max="31" width="8" style="2" customWidth="1"/>
    <col min="32" max="32" width="5.5703125" style="4" customWidth="1"/>
    <col min="33" max="33" width="8.42578125" style="2" customWidth="1"/>
    <col min="34" max="34" width="5.5703125" style="4" customWidth="1"/>
    <col min="35" max="35" width="19.42578125" style="2" customWidth="1"/>
    <col min="36" max="36" width="8" style="2" customWidth="1"/>
    <col min="37" max="37" width="5.5703125" style="4" customWidth="1"/>
    <col min="38" max="38" width="13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"/>
    </row>
    <row r="2" spans="1:45" ht="23.25" x14ac:dyDescent="0.35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3"/>
    </row>
    <row r="3" spans="1:45" ht="23.25" x14ac:dyDescent="0.35">
      <c r="A3" s="110" t="s">
        <v>71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3"/>
    </row>
    <row r="4" spans="1:45" ht="23.25" x14ac:dyDescent="0.35">
      <c r="A4" s="111" t="s">
        <v>116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"/>
    </row>
    <row r="5" spans="1:45" ht="18" x14ac:dyDescent="0.2">
      <c r="A5" s="112" t="s">
        <v>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</row>
    <row r="6" spans="1:45" ht="18" x14ac:dyDescent="0.25">
      <c r="A6" s="113" t="s">
        <v>71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</row>
    <row r="7" spans="1:45" ht="81" customHeight="1" x14ac:dyDescent="0.2">
      <c r="A7" s="117" t="s">
        <v>3</v>
      </c>
      <c r="B7" s="117" t="s">
        <v>4</v>
      </c>
      <c r="C7" s="118" t="s">
        <v>5</v>
      </c>
      <c r="D7" s="118" t="s">
        <v>6</v>
      </c>
      <c r="E7" s="101" t="s">
        <v>7</v>
      </c>
      <c r="F7" s="102"/>
      <c r="G7" s="103"/>
      <c r="H7" s="101" t="s">
        <v>8</v>
      </c>
      <c r="I7" s="102"/>
      <c r="J7" s="103"/>
      <c r="K7" s="101" t="s">
        <v>9</v>
      </c>
      <c r="L7" s="102"/>
      <c r="M7" s="102"/>
      <c r="N7" s="101" t="s">
        <v>10</v>
      </c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3"/>
      <c r="Z7" s="101" t="s">
        <v>102</v>
      </c>
      <c r="AA7" s="102"/>
      <c r="AB7" s="102"/>
      <c r="AC7" s="102"/>
      <c r="AD7" s="102"/>
      <c r="AE7" s="102"/>
      <c r="AF7" s="103"/>
      <c r="AG7" s="101" t="s">
        <v>11</v>
      </c>
      <c r="AH7" s="102"/>
      <c r="AI7" s="103"/>
      <c r="AJ7" s="101" t="s">
        <v>12</v>
      </c>
      <c r="AK7" s="102"/>
      <c r="AL7" s="102"/>
      <c r="AM7" s="125" t="s">
        <v>13</v>
      </c>
      <c r="AO7" s="4"/>
      <c r="AP7" s="4"/>
      <c r="AQ7" s="4"/>
      <c r="AR7" s="4"/>
      <c r="AS7" s="4"/>
    </row>
    <row r="8" spans="1:45" ht="18" customHeight="1" x14ac:dyDescent="0.2">
      <c r="A8" s="117"/>
      <c r="B8" s="117"/>
      <c r="C8" s="118"/>
      <c r="D8" s="118"/>
      <c r="E8" s="104"/>
      <c r="F8" s="105"/>
      <c r="G8" s="106"/>
      <c r="H8" s="104"/>
      <c r="I8" s="105"/>
      <c r="J8" s="106"/>
      <c r="K8" s="107"/>
      <c r="L8" s="108"/>
      <c r="M8" s="108"/>
      <c r="N8" s="107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9"/>
      <c r="Z8" s="107"/>
      <c r="AA8" s="108"/>
      <c r="AB8" s="108"/>
      <c r="AC8" s="108"/>
      <c r="AD8" s="108"/>
      <c r="AE8" s="108"/>
      <c r="AF8" s="109"/>
      <c r="AG8" s="107"/>
      <c r="AH8" s="108"/>
      <c r="AI8" s="109"/>
      <c r="AJ8" s="107"/>
      <c r="AK8" s="108"/>
      <c r="AL8" s="108"/>
      <c r="AM8" s="126"/>
    </row>
    <row r="9" spans="1:45" ht="15.75" customHeight="1" x14ac:dyDescent="0.2">
      <c r="A9" s="117"/>
      <c r="B9" s="117"/>
      <c r="C9" s="118"/>
      <c r="D9" s="118"/>
      <c r="E9" s="107"/>
      <c r="F9" s="108"/>
      <c r="G9" s="109"/>
      <c r="H9" s="107"/>
      <c r="I9" s="108"/>
      <c r="J9" s="109"/>
      <c r="K9" s="127">
        <v>2020</v>
      </c>
      <c r="L9" s="128"/>
      <c r="M9" s="129"/>
      <c r="N9" s="114" t="s">
        <v>14</v>
      </c>
      <c r="O9" s="115"/>
      <c r="P9" s="116"/>
      <c r="Q9" s="114" t="s">
        <v>15</v>
      </c>
      <c r="R9" s="115"/>
      <c r="S9" s="116"/>
      <c r="T9" s="114" t="s">
        <v>16</v>
      </c>
      <c r="U9" s="115"/>
      <c r="V9" s="116"/>
      <c r="W9" s="114" t="s">
        <v>17</v>
      </c>
      <c r="X9" s="115"/>
      <c r="Y9" s="116"/>
      <c r="Z9" s="114">
        <v>2020</v>
      </c>
      <c r="AA9" s="115"/>
      <c r="AB9" s="115"/>
      <c r="AC9" s="115"/>
      <c r="AD9" s="115"/>
      <c r="AE9" s="115"/>
      <c r="AF9" s="116"/>
      <c r="AG9" s="114">
        <v>2020</v>
      </c>
      <c r="AH9" s="115"/>
      <c r="AI9" s="116"/>
      <c r="AJ9" s="114">
        <v>2020</v>
      </c>
      <c r="AK9" s="115"/>
      <c r="AL9" s="116"/>
      <c r="AM9" s="5"/>
    </row>
    <row r="10" spans="1:45" s="7" customFormat="1" ht="15.75" x14ac:dyDescent="0.25">
      <c r="A10" s="139">
        <v>1</v>
      </c>
      <c r="B10" s="139">
        <v>2</v>
      </c>
      <c r="C10" s="139">
        <v>3</v>
      </c>
      <c r="D10" s="139">
        <v>4</v>
      </c>
      <c r="E10" s="122">
        <v>5</v>
      </c>
      <c r="F10" s="123"/>
      <c r="G10" s="124"/>
      <c r="H10" s="122">
        <v>6</v>
      </c>
      <c r="I10" s="123"/>
      <c r="J10" s="124"/>
      <c r="K10" s="119">
        <v>7</v>
      </c>
      <c r="L10" s="120"/>
      <c r="M10" s="121"/>
      <c r="N10" s="119">
        <v>8</v>
      </c>
      <c r="O10" s="120"/>
      <c r="P10" s="121"/>
      <c r="Q10" s="119">
        <v>9</v>
      </c>
      <c r="R10" s="120"/>
      <c r="S10" s="121"/>
      <c r="T10" s="119">
        <v>10</v>
      </c>
      <c r="U10" s="120"/>
      <c r="V10" s="121"/>
      <c r="W10" s="119">
        <v>11</v>
      </c>
      <c r="X10" s="120"/>
      <c r="Y10" s="121"/>
      <c r="Z10" s="130">
        <v>12</v>
      </c>
      <c r="AA10" s="131"/>
      <c r="AB10" s="131"/>
      <c r="AC10" s="131"/>
      <c r="AD10" s="131"/>
      <c r="AE10" s="131"/>
      <c r="AF10" s="132"/>
      <c r="AG10" s="130">
        <v>13</v>
      </c>
      <c r="AH10" s="131"/>
      <c r="AI10" s="132"/>
      <c r="AJ10" s="130">
        <v>14</v>
      </c>
      <c r="AK10" s="131"/>
      <c r="AL10" s="132"/>
      <c r="AM10" s="6">
        <v>15</v>
      </c>
    </row>
    <row r="11" spans="1:45" s="7" customFormat="1" ht="87" customHeight="1" x14ac:dyDescent="0.2">
      <c r="A11" s="140"/>
      <c r="B11" s="140"/>
      <c r="C11" s="140"/>
      <c r="D11" s="140"/>
      <c r="E11" s="133" t="s">
        <v>18</v>
      </c>
      <c r="F11" s="134"/>
      <c r="G11" s="137" t="s">
        <v>19</v>
      </c>
      <c r="H11" s="133" t="s">
        <v>18</v>
      </c>
      <c r="I11" s="134"/>
      <c r="J11" s="137" t="s">
        <v>19</v>
      </c>
      <c r="K11" s="133" t="s">
        <v>18</v>
      </c>
      <c r="L11" s="134"/>
      <c r="M11" s="139" t="s">
        <v>19</v>
      </c>
      <c r="N11" s="133" t="s">
        <v>18</v>
      </c>
      <c r="O11" s="134"/>
      <c r="P11" s="139" t="s">
        <v>19</v>
      </c>
      <c r="Q11" s="133" t="s">
        <v>18</v>
      </c>
      <c r="R11" s="134"/>
      <c r="S11" s="139" t="s">
        <v>19</v>
      </c>
      <c r="T11" s="133" t="s">
        <v>18</v>
      </c>
      <c r="U11" s="134"/>
      <c r="V11" s="139" t="s">
        <v>19</v>
      </c>
      <c r="W11" s="133" t="s">
        <v>18</v>
      </c>
      <c r="X11" s="134"/>
      <c r="Y11" s="139" t="s">
        <v>19</v>
      </c>
      <c r="Z11" s="122" t="s">
        <v>20</v>
      </c>
      <c r="AA11" s="124"/>
      <c r="AB11" s="122" t="s">
        <v>103</v>
      </c>
      <c r="AC11" s="124"/>
      <c r="AD11" s="8" t="s">
        <v>21</v>
      </c>
      <c r="AE11" s="122" t="s">
        <v>104</v>
      </c>
      <c r="AF11" s="124"/>
      <c r="AG11" s="122" t="s">
        <v>22</v>
      </c>
      <c r="AH11" s="124"/>
      <c r="AI11" s="8" t="s">
        <v>23</v>
      </c>
      <c r="AJ11" s="122" t="s">
        <v>24</v>
      </c>
      <c r="AK11" s="124"/>
      <c r="AL11" s="8" t="s">
        <v>25</v>
      </c>
      <c r="AM11" s="9"/>
    </row>
    <row r="12" spans="1:45" s="7" customFormat="1" ht="15.75" x14ac:dyDescent="0.2">
      <c r="A12" s="137"/>
      <c r="B12" s="137"/>
      <c r="C12" s="137"/>
      <c r="D12" s="137"/>
      <c r="E12" s="135"/>
      <c r="F12" s="136"/>
      <c r="G12" s="138"/>
      <c r="H12" s="135"/>
      <c r="I12" s="136"/>
      <c r="J12" s="138"/>
      <c r="K12" s="135"/>
      <c r="L12" s="136"/>
      <c r="M12" s="137"/>
      <c r="N12" s="135"/>
      <c r="O12" s="136"/>
      <c r="P12" s="137"/>
      <c r="Q12" s="135"/>
      <c r="R12" s="136"/>
      <c r="S12" s="137"/>
      <c r="T12" s="135"/>
      <c r="U12" s="136"/>
      <c r="V12" s="137"/>
      <c r="W12" s="135"/>
      <c r="X12" s="136"/>
      <c r="Y12" s="137"/>
      <c r="Z12" s="135" t="s">
        <v>18</v>
      </c>
      <c r="AA12" s="136"/>
      <c r="AB12" s="135" t="s">
        <v>18</v>
      </c>
      <c r="AC12" s="136"/>
      <c r="AD12" s="10" t="s">
        <v>19</v>
      </c>
      <c r="AE12" s="135" t="s">
        <v>19</v>
      </c>
      <c r="AF12" s="136"/>
      <c r="AG12" s="135" t="s">
        <v>18</v>
      </c>
      <c r="AH12" s="136"/>
      <c r="AI12" s="10" t="s">
        <v>19</v>
      </c>
      <c r="AJ12" s="135" t="s">
        <v>18</v>
      </c>
      <c r="AK12" s="136"/>
      <c r="AL12" s="10" t="s">
        <v>19</v>
      </c>
      <c r="AM12" s="91"/>
    </row>
    <row r="13" spans="1:45" ht="15" hidden="1" customHeight="1" x14ac:dyDescent="0.2">
      <c r="A13" s="142"/>
      <c r="B13" s="145" t="s">
        <v>26</v>
      </c>
      <c r="C13" s="148" t="s">
        <v>27</v>
      </c>
      <c r="D13" s="145" t="s">
        <v>28</v>
      </c>
      <c r="E13" s="151" t="s">
        <v>29</v>
      </c>
      <c r="F13" s="152"/>
      <c r="G13" s="142"/>
      <c r="H13" s="151" t="s">
        <v>30</v>
      </c>
      <c r="I13" s="152"/>
      <c r="J13" s="148" t="s">
        <v>31</v>
      </c>
      <c r="K13" s="157" t="s">
        <v>32</v>
      </c>
      <c r="L13" s="158"/>
      <c r="M13" s="148" t="s">
        <v>33</v>
      </c>
      <c r="N13" s="157" t="s">
        <v>34</v>
      </c>
      <c r="O13" s="158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2"/>
      <c r="AB13" s="11"/>
      <c r="AC13" s="88"/>
      <c r="AD13" s="11"/>
      <c r="AE13" s="11"/>
      <c r="AF13" s="88"/>
      <c r="AG13" s="11"/>
      <c r="AH13" s="12"/>
      <c r="AI13" s="11"/>
      <c r="AJ13" s="11"/>
      <c r="AK13" s="12"/>
      <c r="AL13" s="11"/>
      <c r="AM13" s="13"/>
    </row>
    <row r="14" spans="1:45" ht="15" hidden="1" customHeight="1" x14ac:dyDescent="0.2">
      <c r="A14" s="143"/>
      <c r="B14" s="146"/>
      <c r="C14" s="149"/>
      <c r="D14" s="146"/>
      <c r="E14" s="153"/>
      <c r="F14" s="154"/>
      <c r="G14" s="143"/>
      <c r="H14" s="153"/>
      <c r="I14" s="154"/>
      <c r="J14" s="149"/>
      <c r="K14" s="159"/>
      <c r="L14" s="160"/>
      <c r="M14" s="149"/>
      <c r="N14" s="159"/>
      <c r="O14" s="160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  <c r="AB14" s="14"/>
      <c r="AC14" s="89"/>
      <c r="AD14" s="14"/>
      <c r="AE14" s="14"/>
      <c r="AF14" s="89"/>
      <c r="AG14" s="14"/>
      <c r="AH14" s="15"/>
      <c r="AI14" s="14"/>
      <c r="AJ14" s="14"/>
      <c r="AK14" s="15"/>
      <c r="AL14" s="14"/>
      <c r="AM14" s="13"/>
    </row>
    <row r="15" spans="1:45" ht="15" hidden="1" customHeight="1" x14ac:dyDescent="0.2">
      <c r="A15" s="144"/>
      <c r="B15" s="147"/>
      <c r="C15" s="150"/>
      <c r="D15" s="147"/>
      <c r="E15" s="155"/>
      <c r="F15" s="156"/>
      <c r="G15" s="144"/>
      <c r="H15" s="155"/>
      <c r="I15" s="156"/>
      <c r="J15" s="150"/>
      <c r="K15" s="161"/>
      <c r="L15" s="162"/>
      <c r="M15" s="150"/>
      <c r="N15" s="161"/>
      <c r="O15" s="162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16"/>
      <c r="AC15" s="90"/>
      <c r="AD15" s="16"/>
      <c r="AE15" s="16"/>
      <c r="AF15" s="90"/>
      <c r="AG15" s="16"/>
      <c r="AH15" s="17"/>
      <c r="AI15" s="16"/>
      <c r="AJ15" s="16"/>
      <c r="AK15" s="17"/>
      <c r="AL15" s="16"/>
      <c r="AM15" s="13"/>
    </row>
    <row r="16" spans="1:45" ht="126" customHeight="1" x14ac:dyDescent="0.2">
      <c r="A16" s="51">
        <v>1</v>
      </c>
      <c r="B16" s="19" t="s">
        <v>35</v>
      </c>
      <c r="C16" s="52" t="s">
        <v>36</v>
      </c>
      <c r="D16" s="21" t="s">
        <v>85</v>
      </c>
      <c r="E16" s="49">
        <v>89.06</v>
      </c>
      <c r="F16" s="50" t="s">
        <v>65</v>
      </c>
      <c r="G16" s="58">
        <f>SUM(G18:G19)</f>
        <v>73967850</v>
      </c>
      <c r="H16" s="53">
        <v>78.86</v>
      </c>
      <c r="I16" s="50" t="s">
        <v>65</v>
      </c>
      <c r="J16" s="58">
        <f>SUM(J18:J19)</f>
        <v>28552900</v>
      </c>
      <c r="K16" s="49">
        <v>82.55</v>
      </c>
      <c r="L16" s="50" t="s">
        <v>65</v>
      </c>
      <c r="M16" s="58">
        <f>SUM(M18:M19)</f>
        <v>4744700</v>
      </c>
      <c r="N16" s="57">
        <v>0.63</v>
      </c>
      <c r="O16" s="50" t="s">
        <v>65</v>
      </c>
      <c r="P16" s="58">
        <f>SUM(P18:P19)</f>
        <v>3407000</v>
      </c>
      <c r="Q16" s="57">
        <v>0</v>
      </c>
      <c r="R16" s="50" t="s">
        <v>65</v>
      </c>
      <c r="S16" s="58">
        <f>SUM(S18:S19)</f>
        <v>833500</v>
      </c>
      <c r="T16" s="57">
        <v>0</v>
      </c>
      <c r="U16" s="50" t="s">
        <v>65</v>
      </c>
      <c r="V16" s="58">
        <f>SUM(V18:V19)</f>
        <v>0</v>
      </c>
      <c r="W16" s="57">
        <v>0</v>
      </c>
      <c r="X16" s="50" t="s">
        <v>65</v>
      </c>
      <c r="Y16" s="58">
        <f>SUM(Y18:Y19)</f>
        <v>0</v>
      </c>
      <c r="Z16" s="77">
        <f>N16+Q16+T16+W16</f>
        <v>0.63</v>
      </c>
      <c r="AA16" s="50" t="s">
        <v>65</v>
      </c>
      <c r="AB16" s="77">
        <f>AG16/K16*100</f>
        <v>96.293155663234401</v>
      </c>
      <c r="AC16" s="72" t="s">
        <v>68</v>
      </c>
      <c r="AD16" s="71">
        <f>P16+S16+V16+Y16</f>
        <v>4240500</v>
      </c>
      <c r="AE16" s="80">
        <f>AD16/M16*100</f>
        <v>89.373406116298185</v>
      </c>
      <c r="AF16" s="51" t="s">
        <v>68</v>
      </c>
      <c r="AG16" s="77">
        <f>H16+Z16</f>
        <v>79.489999999999995</v>
      </c>
      <c r="AH16" s="50" t="s">
        <v>65</v>
      </c>
      <c r="AI16" s="71">
        <f>J16+AD16</f>
        <v>32793400</v>
      </c>
      <c r="AJ16" s="77">
        <f>AG16/E16*100</f>
        <v>89.254435212216478</v>
      </c>
      <c r="AK16" s="72" t="s">
        <v>68</v>
      </c>
      <c r="AL16" s="80">
        <f>AI16/G16*100</f>
        <v>44.334667020874605</v>
      </c>
      <c r="AM16" s="28" t="s">
        <v>72</v>
      </c>
      <c r="AP16" s="29">
        <f t="shared" ref="AP16:AP21" si="0">P16+S16+V16+Y16</f>
        <v>4240500</v>
      </c>
    </row>
    <row r="17" spans="1:42" ht="110.25" x14ac:dyDescent="0.2">
      <c r="A17" s="18"/>
      <c r="B17" s="19"/>
      <c r="C17" s="20"/>
      <c r="D17" s="21" t="s">
        <v>86</v>
      </c>
      <c r="E17" s="49">
        <v>100</v>
      </c>
      <c r="F17" s="50" t="s">
        <v>68</v>
      </c>
      <c r="G17" s="56"/>
      <c r="H17" s="49">
        <v>100</v>
      </c>
      <c r="I17" s="50" t="s">
        <v>68</v>
      </c>
      <c r="J17" s="32"/>
      <c r="K17" s="49">
        <v>100</v>
      </c>
      <c r="L17" s="50" t="s">
        <v>68</v>
      </c>
      <c r="M17" s="47"/>
      <c r="N17" s="49">
        <f>N19/K19*100</f>
        <v>33.333333333333329</v>
      </c>
      <c r="O17" s="50" t="s">
        <v>68</v>
      </c>
      <c r="P17" s="56"/>
      <c r="Q17" s="53">
        <f>Q19/K19*100</f>
        <v>25</v>
      </c>
      <c r="R17" s="50" t="s">
        <v>68</v>
      </c>
      <c r="S17" s="56"/>
      <c r="T17" s="49">
        <f>T19/K19*100</f>
        <v>33.333333333333329</v>
      </c>
      <c r="U17" s="50" t="s">
        <v>68</v>
      </c>
      <c r="V17" s="56"/>
      <c r="W17" s="53">
        <f>W19/K19*100</f>
        <v>8.3333333333333321</v>
      </c>
      <c r="X17" s="50" t="s">
        <v>68</v>
      </c>
      <c r="Y17" s="56"/>
      <c r="Z17" s="77">
        <f>N17+Q17+T17+W17</f>
        <v>99.999999999999986</v>
      </c>
      <c r="AA17" s="50" t="s">
        <v>68</v>
      </c>
      <c r="AB17" s="77">
        <f>Z17/K17*100</f>
        <v>99.999999999999986</v>
      </c>
      <c r="AC17" s="72" t="s">
        <v>68</v>
      </c>
      <c r="AD17" s="73"/>
      <c r="AE17" s="81"/>
      <c r="AF17" s="92"/>
      <c r="AG17" s="77">
        <f>H17+Z17</f>
        <v>200</v>
      </c>
      <c r="AH17" s="50" t="s">
        <v>68</v>
      </c>
      <c r="AI17" s="73"/>
      <c r="AJ17" s="77">
        <f>AG17/E17*100</f>
        <v>200</v>
      </c>
      <c r="AK17" s="72" t="s">
        <v>68</v>
      </c>
      <c r="AL17" s="81"/>
      <c r="AM17" s="28"/>
      <c r="AP17" s="29"/>
    </row>
    <row r="18" spans="1:42" ht="75" x14ac:dyDescent="0.2">
      <c r="A18" s="18"/>
      <c r="B18" s="19"/>
      <c r="C18" s="30" t="s">
        <v>38</v>
      </c>
      <c r="D18" s="34" t="s">
        <v>90</v>
      </c>
      <c r="E18" s="22">
        <f>15*5</f>
        <v>75</v>
      </c>
      <c r="F18" s="23" t="s">
        <v>66</v>
      </c>
      <c r="G18" s="55">
        <v>43967850</v>
      </c>
      <c r="H18" s="22">
        <v>15</v>
      </c>
      <c r="I18" s="23" t="s">
        <v>66</v>
      </c>
      <c r="J18" s="25">
        <v>18832400</v>
      </c>
      <c r="K18" s="22">
        <v>15</v>
      </c>
      <c r="L18" s="23" t="s">
        <v>66</v>
      </c>
      <c r="M18" s="26">
        <v>2208700</v>
      </c>
      <c r="N18" s="22">
        <v>6</v>
      </c>
      <c r="O18" s="23" t="s">
        <v>66</v>
      </c>
      <c r="P18" s="26">
        <v>425000</v>
      </c>
      <c r="Q18" s="22">
        <v>3</v>
      </c>
      <c r="R18" s="23" t="s">
        <v>66</v>
      </c>
      <c r="S18" s="26">
        <v>833500</v>
      </c>
      <c r="T18" s="22">
        <v>3</v>
      </c>
      <c r="U18" s="23" t="s">
        <v>66</v>
      </c>
      <c r="V18" s="26">
        <v>0</v>
      </c>
      <c r="W18" s="22">
        <v>3</v>
      </c>
      <c r="X18" s="23" t="s">
        <v>66</v>
      </c>
      <c r="Y18" s="26">
        <v>0</v>
      </c>
      <c r="Z18" s="79">
        <f t="shared" ref="Z18:Z29" si="1">N18+Q18+T18+W18</f>
        <v>15</v>
      </c>
      <c r="AA18" s="23" t="s">
        <v>66</v>
      </c>
      <c r="AB18" s="78">
        <f>Z18/K18*100</f>
        <v>100</v>
      </c>
      <c r="AC18" s="40" t="s">
        <v>68</v>
      </c>
      <c r="AD18" s="46">
        <f>P18+S18+V18+Y18</f>
        <v>1258500</v>
      </c>
      <c r="AE18" s="78">
        <f>AD18/M18*100</f>
        <v>56.979218544845388</v>
      </c>
      <c r="AF18" s="40" t="s">
        <v>68</v>
      </c>
      <c r="AG18" s="79">
        <f t="shared" ref="AG18:AG29" si="2">H18+Z18</f>
        <v>30</v>
      </c>
      <c r="AH18" s="23" t="s">
        <v>66</v>
      </c>
      <c r="AI18" s="46">
        <f t="shared" ref="AI18:AI31" si="3">J18+AD18</f>
        <v>20090900</v>
      </c>
      <c r="AJ18" s="78">
        <f>AG18/E18*100</f>
        <v>40</v>
      </c>
      <c r="AK18" s="40" t="s">
        <v>68</v>
      </c>
      <c r="AL18" s="78">
        <f t="shared" ref="AL18:AL31" si="4">AI18/G18*100</f>
        <v>45.694524521894976</v>
      </c>
      <c r="AM18" s="13"/>
      <c r="AP18" s="29"/>
    </row>
    <row r="19" spans="1:42" ht="90" x14ac:dyDescent="0.2">
      <c r="A19" s="18"/>
      <c r="B19" s="19"/>
      <c r="C19" s="30" t="s">
        <v>37</v>
      </c>
      <c r="D19" s="34" t="s">
        <v>91</v>
      </c>
      <c r="E19" s="22">
        <f>12*5</f>
        <v>60</v>
      </c>
      <c r="F19" s="23" t="s">
        <v>66</v>
      </c>
      <c r="G19" s="55">
        <v>30000000</v>
      </c>
      <c r="H19" s="22">
        <v>12</v>
      </c>
      <c r="I19" s="23" t="s">
        <v>66</v>
      </c>
      <c r="J19" s="25">
        <v>9720500</v>
      </c>
      <c r="K19" s="22">
        <v>12</v>
      </c>
      <c r="L19" s="23" t="s">
        <v>66</v>
      </c>
      <c r="M19" s="26">
        <v>2536000</v>
      </c>
      <c r="N19" s="22">
        <v>4</v>
      </c>
      <c r="O19" s="23" t="s">
        <v>66</v>
      </c>
      <c r="P19" s="26">
        <v>2982000</v>
      </c>
      <c r="Q19" s="22">
        <v>3</v>
      </c>
      <c r="R19" s="23" t="s">
        <v>66</v>
      </c>
      <c r="S19" s="26">
        <v>0</v>
      </c>
      <c r="T19" s="22">
        <v>4</v>
      </c>
      <c r="U19" s="23" t="s">
        <v>66</v>
      </c>
      <c r="V19" s="26">
        <v>0</v>
      </c>
      <c r="W19" s="22">
        <v>1</v>
      </c>
      <c r="X19" s="23" t="s">
        <v>66</v>
      </c>
      <c r="Y19" s="26">
        <v>0</v>
      </c>
      <c r="Z19" s="79">
        <f t="shared" si="1"/>
        <v>12</v>
      </c>
      <c r="AA19" s="23" t="s">
        <v>66</v>
      </c>
      <c r="AB19" s="78">
        <f t="shared" ref="AB19:AB32" si="5">Z19/K19*100</f>
        <v>100</v>
      </c>
      <c r="AC19" s="40" t="s">
        <v>68</v>
      </c>
      <c r="AD19" s="46">
        <f t="shared" ref="AD19:AD31" si="6">P19+S19+V19+Y19</f>
        <v>2982000</v>
      </c>
      <c r="AE19" s="78">
        <f t="shared" ref="AE19:AE21" si="7">AD19/M19*100</f>
        <v>117.58675078864354</v>
      </c>
      <c r="AF19" s="40" t="s">
        <v>68</v>
      </c>
      <c r="AG19" s="79">
        <f t="shared" si="2"/>
        <v>24</v>
      </c>
      <c r="AH19" s="23" t="s">
        <v>66</v>
      </c>
      <c r="AI19" s="46">
        <f t="shared" si="3"/>
        <v>12702500</v>
      </c>
      <c r="AJ19" s="78">
        <f t="shared" ref="AJ19:AJ31" si="8">AG19/E19*100</f>
        <v>40</v>
      </c>
      <c r="AK19" s="40" t="s">
        <v>68</v>
      </c>
      <c r="AL19" s="78">
        <f t="shared" si="4"/>
        <v>42.341666666666669</v>
      </c>
      <c r="AM19" s="13"/>
      <c r="AP19" s="29"/>
    </row>
    <row r="20" spans="1:42" ht="85.5" customHeight="1" x14ac:dyDescent="0.2">
      <c r="A20" s="51">
        <v>2</v>
      </c>
      <c r="B20" s="52" t="s">
        <v>39</v>
      </c>
      <c r="C20" s="19" t="s">
        <v>40</v>
      </c>
      <c r="D20" s="21" t="s">
        <v>98</v>
      </c>
      <c r="E20" s="49">
        <v>2.57</v>
      </c>
      <c r="F20" s="50" t="s">
        <v>68</v>
      </c>
      <c r="G20" s="47">
        <f>SUM(G21:G21)</f>
        <v>49011600000</v>
      </c>
      <c r="H20" s="49">
        <v>0.53</v>
      </c>
      <c r="I20" s="50" t="s">
        <v>68</v>
      </c>
      <c r="J20" s="47">
        <f>SUM(J21:J21)</f>
        <v>5876813333</v>
      </c>
      <c r="K20" s="53">
        <v>2.2000000000000002</v>
      </c>
      <c r="L20" s="50" t="s">
        <v>68</v>
      </c>
      <c r="M20" s="47">
        <f>SUM(M21:M21)</f>
        <v>7334500000</v>
      </c>
      <c r="N20" s="53">
        <f>N21/316</f>
        <v>1.7911392405063291</v>
      </c>
      <c r="O20" s="50" t="s">
        <v>68</v>
      </c>
      <c r="P20" s="47">
        <f>SUM(P21:P21)</f>
        <v>1349900000</v>
      </c>
      <c r="Q20" s="53">
        <f>Q21/316</f>
        <v>1.8417721518987342</v>
      </c>
      <c r="R20" s="50" t="s">
        <v>68</v>
      </c>
      <c r="S20" s="47">
        <f>SUM(S21:S21)</f>
        <v>1384450000</v>
      </c>
      <c r="T20" s="53">
        <f>T21/316</f>
        <v>1.9620253164556962</v>
      </c>
      <c r="U20" s="50" t="s">
        <v>68</v>
      </c>
      <c r="V20" s="47">
        <f>SUM(V21:V21)</f>
        <v>1489133871</v>
      </c>
      <c r="W20" s="53">
        <f>W21/316</f>
        <v>2.009493670886076</v>
      </c>
      <c r="X20" s="50" t="s">
        <v>68</v>
      </c>
      <c r="Y20" s="47">
        <f>SUM(Y21:Y21)</f>
        <v>1606638710</v>
      </c>
      <c r="Z20" s="77">
        <f>W20</f>
        <v>2.009493670886076</v>
      </c>
      <c r="AA20" s="50" t="s">
        <v>68</v>
      </c>
      <c r="AB20" s="77">
        <f>Z20/K20*100</f>
        <v>91.340621403912536</v>
      </c>
      <c r="AC20" s="72" t="s">
        <v>68</v>
      </c>
      <c r="AD20" s="82">
        <f t="shared" si="6"/>
        <v>5830122581</v>
      </c>
      <c r="AE20" s="77">
        <f>AD20/M20*100</f>
        <v>79.48902557774899</v>
      </c>
      <c r="AF20" s="72" t="s">
        <v>68</v>
      </c>
      <c r="AG20" s="77">
        <f>H20+Z20</f>
        <v>2.5394936708860758</v>
      </c>
      <c r="AH20" s="50" t="s">
        <v>68</v>
      </c>
      <c r="AI20" s="82">
        <f t="shared" si="3"/>
        <v>11706935914</v>
      </c>
      <c r="AJ20" s="77">
        <f t="shared" si="8"/>
        <v>98.812983302960163</v>
      </c>
      <c r="AK20" s="72" t="s">
        <v>68</v>
      </c>
      <c r="AL20" s="77">
        <f t="shared" si="4"/>
        <v>23.88605128989872</v>
      </c>
      <c r="AM20" s="13"/>
      <c r="AP20" s="29"/>
    </row>
    <row r="21" spans="1:42" ht="92.25" customHeight="1" x14ac:dyDescent="0.2">
      <c r="A21" s="18"/>
      <c r="B21" s="19"/>
      <c r="C21" s="34" t="s">
        <v>92</v>
      </c>
      <c r="D21" s="30" t="s">
        <v>113</v>
      </c>
      <c r="E21" s="86">
        <f>K21*5</f>
        <v>16500</v>
      </c>
      <c r="F21" s="31" t="s">
        <v>73</v>
      </c>
      <c r="G21" s="56">
        <v>49011600000</v>
      </c>
      <c r="H21" s="85">
        <v>2389</v>
      </c>
      <c r="I21" s="31" t="s">
        <v>73</v>
      </c>
      <c r="J21" s="32">
        <v>5876813333</v>
      </c>
      <c r="K21" s="85">
        <f>275*12</f>
        <v>3300</v>
      </c>
      <c r="L21" s="31" t="s">
        <v>73</v>
      </c>
      <c r="M21" s="33">
        <v>7334500000</v>
      </c>
      <c r="N21" s="62">
        <v>566</v>
      </c>
      <c r="O21" s="31" t="s">
        <v>73</v>
      </c>
      <c r="P21" s="33">
        <v>1349900000</v>
      </c>
      <c r="Q21" s="62">
        <v>582</v>
      </c>
      <c r="R21" s="31" t="s">
        <v>73</v>
      </c>
      <c r="S21" s="33">
        <v>1384450000</v>
      </c>
      <c r="T21" s="62">
        <v>620</v>
      </c>
      <c r="U21" s="31" t="s">
        <v>73</v>
      </c>
      <c r="V21" s="33">
        <v>1489133871</v>
      </c>
      <c r="W21" s="62">
        <v>635</v>
      </c>
      <c r="X21" s="31" t="s">
        <v>73</v>
      </c>
      <c r="Y21" s="33">
        <v>1606638710</v>
      </c>
      <c r="Z21" s="96">
        <f t="shared" si="1"/>
        <v>2403</v>
      </c>
      <c r="AA21" s="31" t="s">
        <v>73</v>
      </c>
      <c r="AB21" s="78">
        <f t="shared" si="5"/>
        <v>72.818181818181813</v>
      </c>
      <c r="AC21" s="40" t="s">
        <v>68</v>
      </c>
      <c r="AD21" s="46">
        <f t="shared" si="6"/>
        <v>5830122581</v>
      </c>
      <c r="AE21" s="78">
        <f t="shared" si="7"/>
        <v>79.48902557774899</v>
      </c>
      <c r="AF21" s="40" t="s">
        <v>68</v>
      </c>
      <c r="AG21" s="87">
        <f t="shared" si="2"/>
        <v>4792</v>
      </c>
      <c r="AH21" s="31" t="s">
        <v>73</v>
      </c>
      <c r="AI21" s="46">
        <f t="shared" si="3"/>
        <v>11706935914</v>
      </c>
      <c r="AJ21" s="78">
        <f t="shared" si="8"/>
        <v>29.042424242424243</v>
      </c>
      <c r="AK21" s="40" t="s">
        <v>68</v>
      </c>
      <c r="AL21" s="78">
        <f t="shared" si="4"/>
        <v>23.88605128989872</v>
      </c>
      <c r="AM21" s="35"/>
      <c r="AP21" s="29">
        <f t="shared" si="0"/>
        <v>5830122581</v>
      </c>
    </row>
    <row r="22" spans="1:42" ht="89.25" customHeight="1" x14ac:dyDescent="0.2">
      <c r="A22" s="18"/>
      <c r="B22" s="19"/>
      <c r="C22" s="34" t="s">
        <v>112</v>
      </c>
      <c r="D22" s="30"/>
      <c r="E22" s="94">
        <v>1</v>
      </c>
      <c r="F22" s="31" t="s">
        <v>69</v>
      </c>
      <c r="G22" s="33">
        <v>70000000</v>
      </c>
      <c r="H22" s="85"/>
      <c r="I22" s="31"/>
      <c r="J22" s="32"/>
      <c r="K22" s="94">
        <v>1</v>
      </c>
      <c r="L22" s="31" t="s">
        <v>69</v>
      </c>
      <c r="M22" s="33">
        <v>70000000</v>
      </c>
      <c r="N22" s="94"/>
      <c r="O22" s="31"/>
      <c r="P22" s="33"/>
      <c r="Q22" s="94"/>
      <c r="R22" s="31"/>
      <c r="S22" s="33"/>
      <c r="T22" s="94">
        <v>0</v>
      </c>
      <c r="U22" s="31" t="s">
        <v>69</v>
      </c>
      <c r="V22" s="33">
        <v>0</v>
      </c>
      <c r="W22" s="94">
        <v>1</v>
      </c>
      <c r="X22" s="31" t="s">
        <v>69</v>
      </c>
      <c r="Y22" s="33">
        <v>69481440</v>
      </c>
      <c r="Z22" s="79">
        <f t="shared" ref="Z22" si="9">N22+Q22+T22+W22</f>
        <v>1</v>
      </c>
      <c r="AA22" s="31" t="s">
        <v>69</v>
      </c>
      <c r="AB22" s="78">
        <f t="shared" ref="AB22" si="10">Z22/K22*100</f>
        <v>100</v>
      </c>
      <c r="AC22" s="40" t="s">
        <v>68</v>
      </c>
      <c r="AD22" s="46">
        <f t="shared" ref="AD22" si="11">P22+S22+V22+Y22</f>
        <v>69481440</v>
      </c>
      <c r="AE22" s="78">
        <f t="shared" ref="AE22" si="12">AD22/M22*100</f>
        <v>99.259200000000007</v>
      </c>
      <c r="AF22" s="40" t="s">
        <v>68</v>
      </c>
      <c r="AG22" s="87">
        <f t="shared" ref="AG22" si="13">H22+Z22</f>
        <v>1</v>
      </c>
      <c r="AH22" s="31" t="s">
        <v>69</v>
      </c>
      <c r="AI22" s="46">
        <f t="shared" ref="AI22" si="14">J22+AD22</f>
        <v>69481440</v>
      </c>
      <c r="AJ22" s="78">
        <f t="shared" ref="AJ22" si="15">AG22/E22*100</f>
        <v>100</v>
      </c>
      <c r="AK22" s="40" t="s">
        <v>68</v>
      </c>
      <c r="AL22" s="78">
        <f t="shared" ref="AL22" si="16">AI22/G22*100</f>
        <v>99.259200000000007</v>
      </c>
      <c r="AM22" s="93"/>
      <c r="AP22" s="29">
        <f t="shared" ref="AP22" si="17">P22+S22+V22+Y22</f>
        <v>69481440</v>
      </c>
    </row>
    <row r="23" spans="1:42" ht="110.25" x14ac:dyDescent="0.2">
      <c r="A23" s="51">
        <v>3</v>
      </c>
      <c r="B23" s="52" t="s">
        <v>70</v>
      </c>
      <c r="C23" s="52" t="s">
        <v>74</v>
      </c>
      <c r="D23" s="21" t="s">
        <v>88</v>
      </c>
      <c r="E23" s="77">
        <v>85</v>
      </c>
      <c r="F23" s="50" t="s">
        <v>68</v>
      </c>
      <c r="G23" s="58">
        <f>SUM(G26:G26)</f>
        <v>434508429857</v>
      </c>
      <c r="H23" s="53">
        <v>83.6</v>
      </c>
      <c r="I23" s="50" t="s">
        <v>68</v>
      </c>
      <c r="J23" s="58">
        <f>SUM(J26:J26)</f>
        <v>94918493624</v>
      </c>
      <c r="K23" s="53">
        <v>75.599999999999994</v>
      </c>
      <c r="L23" s="50" t="s">
        <v>68</v>
      </c>
      <c r="M23" s="58">
        <f>SUM(M26:M26)</f>
        <v>102096394181</v>
      </c>
      <c r="N23" s="53">
        <v>82.6</v>
      </c>
      <c r="O23" s="50" t="s">
        <v>68</v>
      </c>
      <c r="P23" s="58">
        <f>SUM(P26:P26)</f>
        <v>34835082955</v>
      </c>
      <c r="Q23" s="53">
        <v>82.6</v>
      </c>
      <c r="R23" s="50" t="s">
        <v>68</v>
      </c>
      <c r="S23" s="58">
        <f>SUM(S26:S26)</f>
        <v>28466893941</v>
      </c>
      <c r="T23" s="53">
        <v>72</v>
      </c>
      <c r="U23" s="50" t="s">
        <v>68</v>
      </c>
      <c r="V23" s="58">
        <f>SUM(V26:V26)</f>
        <v>13502340323</v>
      </c>
      <c r="W23" s="53">
        <v>71.3</v>
      </c>
      <c r="X23" s="50" t="s">
        <v>68</v>
      </c>
      <c r="Y23" s="58">
        <f>SUM(Y26:Y26)</f>
        <v>25292076962</v>
      </c>
      <c r="Z23" s="77">
        <f>AVERAGE(N23,Q23,T23,W23)</f>
        <v>77.125</v>
      </c>
      <c r="AA23" s="50" t="s">
        <v>68</v>
      </c>
      <c r="AB23" s="77">
        <f>Z23/K23*100</f>
        <v>102.01719576719577</v>
      </c>
      <c r="AC23" s="72" t="s">
        <v>68</v>
      </c>
      <c r="AD23" s="71">
        <f>P23+S23+V23+Y23</f>
        <v>102096394181</v>
      </c>
      <c r="AE23" s="80">
        <f>AD23/M23*100</f>
        <v>100</v>
      </c>
      <c r="AF23" s="51" t="s">
        <v>68</v>
      </c>
      <c r="AG23" s="77">
        <f>Z23</f>
        <v>77.125</v>
      </c>
      <c r="AH23" s="50" t="s">
        <v>68</v>
      </c>
      <c r="AI23" s="71">
        <f t="shared" si="3"/>
        <v>197014887805</v>
      </c>
      <c r="AJ23" s="77">
        <f>AG23/E23*100</f>
        <v>90.735294117647058</v>
      </c>
      <c r="AK23" s="72" t="s">
        <v>68</v>
      </c>
      <c r="AL23" s="80">
        <f t="shared" si="4"/>
        <v>45.342017384988154</v>
      </c>
      <c r="AM23" s="13"/>
      <c r="AP23" s="29"/>
    </row>
    <row r="24" spans="1:42" ht="31.5" x14ac:dyDescent="0.2">
      <c r="A24" s="18"/>
      <c r="B24" s="19"/>
      <c r="C24" s="19"/>
      <c r="D24" s="97" t="s">
        <v>87</v>
      </c>
      <c r="E24" s="49">
        <v>78.930000000000007</v>
      </c>
      <c r="F24" s="50" t="s">
        <v>68</v>
      </c>
      <c r="G24" s="27"/>
      <c r="H24" s="53">
        <v>65.400000000000006</v>
      </c>
      <c r="I24" s="50" t="s">
        <v>68</v>
      </c>
      <c r="J24" s="59"/>
      <c r="K24" s="49">
        <v>76.989999999999995</v>
      </c>
      <c r="L24" s="50" t="s">
        <v>68</v>
      </c>
      <c r="M24" s="60"/>
      <c r="N24" s="49"/>
      <c r="O24" s="50"/>
      <c r="P24" s="60"/>
      <c r="Q24" s="49"/>
      <c r="R24" s="50"/>
      <c r="S24" s="60"/>
      <c r="T24" s="49"/>
      <c r="U24" s="50"/>
      <c r="V24" s="60"/>
      <c r="W24" s="49"/>
      <c r="X24" s="50"/>
      <c r="Y24" s="60"/>
      <c r="Z24" s="77"/>
      <c r="AA24" s="50"/>
      <c r="AB24" s="77"/>
      <c r="AC24" s="72"/>
      <c r="AD24" s="83"/>
      <c r="AE24" s="84"/>
      <c r="AF24" s="18"/>
      <c r="AG24" s="77">
        <f>H24+Z24</f>
        <v>65.400000000000006</v>
      </c>
      <c r="AH24" s="50" t="s">
        <v>68</v>
      </c>
      <c r="AI24" s="83"/>
      <c r="AJ24" s="77">
        <f>AG24/E24*100</f>
        <v>82.858228810338275</v>
      </c>
      <c r="AK24" s="72" t="s">
        <v>68</v>
      </c>
      <c r="AL24" s="84"/>
      <c r="AM24" s="13"/>
      <c r="AP24" s="29"/>
    </row>
    <row r="25" spans="1:42" ht="47.25" x14ac:dyDescent="0.2">
      <c r="A25" s="18"/>
      <c r="B25" s="19"/>
      <c r="C25" s="20"/>
      <c r="D25" s="21" t="s">
        <v>89</v>
      </c>
      <c r="E25" s="53">
        <v>82</v>
      </c>
      <c r="F25" s="50" t="s">
        <v>68</v>
      </c>
      <c r="G25" s="56"/>
      <c r="H25" s="53">
        <v>75</v>
      </c>
      <c r="I25" s="50" t="s">
        <v>68</v>
      </c>
      <c r="J25" s="32"/>
      <c r="K25" s="49">
        <v>80.75</v>
      </c>
      <c r="L25" s="50" t="s">
        <v>68</v>
      </c>
      <c r="M25" s="47"/>
      <c r="N25" s="49">
        <v>0</v>
      </c>
      <c r="O25" s="50" t="s">
        <v>68</v>
      </c>
      <c r="P25" s="47"/>
      <c r="Q25" s="49">
        <v>0</v>
      </c>
      <c r="R25" s="50" t="s">
        <v>68</v>
      </c>
      <c r="S25" s="47"/>
      <c r="T25" s="49">
        <v>0</v>
      </c>
      <c r="U25" s="50" t="s">
        <v>68</v>
      </c>
      <c r="V25" s="47"/>
      <c r="W25" s="49">
        <v>0</v>
      </c>
      <c r="X25" s="50" t="s">
        <v>68</v>
      </c>
      <c r="Y25" s="47"/>
      <c r="Z25" s="77">
        <f t="shared" ref="Z25" si="18">N25+Q25+T25+W25</f>
        <v>0</v>
      </c>
      <c r="AA25" s="50" t="s">
        <v>68</v>
      </c>
      <c r="AB25" s="77">
        <f t="shared" si="5"/>
        <v>0</v>
      </c>
      <c r="AC25" s="72" t="s">
        <v>68</v>
      </c>
      <c r="AD25" s="73"/>
      <c r="AE25" s="81"/>
      <c r="AF25" s="92"/>
      <c r="AG25" s="77">
        <f>H25+Z25</f>
        <v>75</v>
      </c>
      <c r="AH25" s="50" t="s">
        <v>68</v>
      </c>
      <c r="AI25" s="73"/>
      <c r="AJ25" s="77">
        <f>AG25/E25*100</f>
        <v>91.463414634146346</v>
      </c>
      <c r="AK25" s="72" t="s">
        <v>68</v>
      </c>
      <c r="AL25" s="81"/>
      <c r="AM25" s="13"/>
      <c r="AP25" s="29"/>
    </row>
    <row r="26" spans="1:42" ht="90" x14ac:dyDescent="0.2">
      <c r="A26" s="18"/>
      <c r="B26" s="19"/>
      <c r="C26" s="30" t="s">
        <v>75</v>
      </c>
      <c r="D26" s="34" t="s">
        <v>76</v>
      </c>
      <c r="E26" s="22">
        <f>12*5</f>
        <v>60</v>
      </c>
      <c r="F26" s="23" t="s">
        <v>67</v>
      </c>
      <c r="G26" s="55">
        <v>434508429857</v>
      </c>
      <c r="H26" s="22">
        <v>12</v>
      </c>
      <c r="I26" s="23" t="s">
        <v>67</v>
      </c>
      <c r="J26" s="25">
        <v>94918493624</v>
      </c>
      <c r="K26" s="22">
        <v>12</v>
      </c>
      <c r="L26" s="23" t="s">
        <v>67</v>
      </c>
      <c r="M26" s="26">
        <v>102096394181</v>
      </c>
      <c r="N26" s="22">
        <v>3</v>
      </c>
      <c r="O26" s="23" t="s">
        <v>67</v>
      </c>
      <c r="P26" s="26">
        <v>34835082955</v>
      </c>
      <c r="Q26" s="22">
        <v>3</v>
      </c>
      <c r="R26" s="23" t="s">
        <v>67</v>
      </c>
      <c r="S26" s="26">
        <v>28466893941</v>
      </c>
      <c r="T26" s="22">
        <v>3</v>
      </c>
      <c r="U26" s="23" t="s">
        <v>67</v>
      </c>
      <c r="V26" s="26">
        <v>13502340323</v>
      </c>
      <c r="W26" s="22">
        <v>3</v>
      </c>
      <c r="X26" s="23" t="s">
        <v>67</v>
      </c>
      <c r="Y26" s="26">
        <v>25292076962</v>
      </c>
      <c r="Z26" s="79">
        <f t="shared" si="1"/>
        <v>12</v>
      </c>
      <c r="AA26" s="23" t="s">
        <v>67</v>
      </c>
      <c r="AB26" s="78">
        <f t="shared" si="5"/>
        <v>100</v>
      </c>
      <c r="AC26" s="40" t="s">
        <v>68</v>
      </c>
      <c r="AD26" s="46">
        <f t="shared" si="6"/>
        <v>102096394181</v>
      </c>
      <c r="AE26" s="78">
        <f t="shared" ref="AE26" si="19">AD26/M26*100</f>
        <v>100</v>
      </c>
      <c r="AF26" s="40" t="s">
        <v>68</v>
      </c>
      <c r="AG26" s="79">
        <f t="shared" si="2"/>
        <v>24</v>
      </c>
      <c r="AH26" s="23" t="s">
        <v>67</v>
      </c>
      <c r="AI26" s="46">
        <f t="shared" si="3"/>
        <v>197014887805</v>
      </c>
      <c r="AJ26" s="78">
        <f t="shared" si="8"/>
        <v>40</v>
      </c>
      <c r="AK26" s="40" t="s">
        <v>68</v>
      </c>
      <c r="AL26" s="78">
        <f t="shared" si="4"/>
        <v>45.342017384988154</v>
      </c>
      <c r="AM26" s="13"/>
      <c r="AP26" s="29"/>
    </row>
    <row r="27" spans="1:42" ht="126" x14ac:dyDescent="0.2">
      <c r="A27" s="18"/>
      <c r="B27" s="19"/>
      <c r="C27" s="20" t="s">
        <v>77</v>
      </c>
      <c r="D27" s="21" t="s">
        <v>93</v>
      </c>
      <c r="E27" s="49">
        <v>1.43</v>
      </c>
      <c r="F27" s="50" t="s">
        <v>68</v>
      </c>
      <c r="G27" s="48">
        <f>SUM(G28:G29)</f>
        <v>85126698180</v>
      </c>
      <c r="H27" s="53">
        <v>0.8</v>
      </c>
      <c r="I27" s="50" t="s">
        <v>68</v>
      </c>
      <c r="J27" s="48">
        <f>SUM(J28:J29)</f>
        <v>15395305789</v>
      </c>
      <c r="K27" s="49">
        <v>0.98</v>
      </c>
      <c r="L27" s="50" t="s">
        <v>68</v>
      </c>
      <c r="M27" s="48">
        <f>SUM(M28:M30)</f>
        <v>18660064977</v>
      </c>
      <c r="N27" s="53">
        <v>0</v>
      </c>
      <c r="O27" s="50" t="s">
        <v>68</v>
      </c>
      <c r="P27" s="48">
        <f>SUM(P28:P30)</f>
        <v>0</v>
      </c>
      <c r="Q27" s="53">
        <f>S27/M27*K27</f>
        <v>0.54613837537335386</v>
      </c>
      <c r="R27" s="50" t="s">
        <v>68</v>
      </c>
      <c r="S27" s="48">
        <f>SUM(S28:S30)</f>
        <v>10398956705</v>
      </c>
      <c r="T27" s="53">
        <f>V27/M27*K27</f>
        <v>0.19460471592011649</v>
      </c>
      <c r="U27" s="50" t="s">
        <v>68</v>
      </c>
      <c r="V27" s="48">
        <f>SUM(V28:V30)</f>
        <v>3705445555</v>
      </c>
      <c r="W27" s="53">
        <f>Y27/M27*K27</f>
        <v>0.22323123574083575</v>
      </c>
      <c r="X27" s="50" t="s">
        <v>68</v>
      </c>
      <c r="Y27" s="48">
        <f>SUM(Y28:Y30)</f>
        <v>4250519759</v>
      </c>
      <c r="Z27" s="77">
        <f>N27+Q27+T27+W27</f>
        <v>0.96397432703430619</v>
      </c>
      <c r="AA27" s="50" t="s">
        <v>68</v>
      </c>
      <c r="AB27" s="77">
        <f>Z27/K27*100</f>
        <v>98.364727248398594</v>
      </c>
      <c r="AC27" s="72" t="s">
        <v>68</v>
      </c>
      <c r="AD27" s="82">
        <f t="shared" si="6"/>
        <v>18354922019</v>
      </c>
      <c r="AE27" s="77">
        <f t="shared" ref="AE27:AE28" si="20">AD27/M27*100</f>
        <v>98.36472724839858</v>
      </c>
      <c r="AF27" s="72" t="s">
        <v>68</v>
      </c>
      <c r="AG27" s="77">
        <f t="shared" si="2"/>
        <v>1.7639743270343062</v>
      </c>
      <c r="AH27" s="50" t="s">
        <v>68</v>
      </c>
      <c r="AI27" s="82">
        <f t="shared" si="3"/>
        <v>33750227808</v>
      </c>
      <c r="AJ27" s="77">
        <f t="shared" si="8"/>
        <v>123.35484804435708</v>
      </c>
      <c r="AK27" s="72" t="s">
        <v>68</v>
      </c>
      <c r="AL27" s="77">
        <f t="shared" si="4"/>
        <v>39.647053779338769</v>
      </c>
      <c r="AM27" s="13"/>
      <c r="AP27" s="29"/>
    </row>
    <row r="28" spans="1:42" ht="50.25" customHeight="1" x14ac:dyDescent="0.2">
      <c r="A28" s="18"/>
      <c r="B28" s="19"/>
      <c r="C28" s="30" t="s">
        <v>78</v>
      </c>
      <c r="D28" s="34" t="s">
        <v>80</v>
      </c>
      <c r="E28" s="22">
        <v>5</v>
      </c>
      <c r="F28" s="23" t="s">
        <v>69</v>
      </c>
      <c r="G28" s="55">
        <v>14864660750</v>
      </c>
      <c r="H28" s="22">
        <v>2</v>
      </c>
      <c r="I28" s="23" t="s">
        <v>69</v>
      </c>
      <c r="J28" s="25">
        <v>3050048109</v>
      </c>
      <c r="K28" s="22">
        <v>3</v>
      </c>
      <c r="L28" s="23" t="s">
        <v>69</v>
      </c>
      <c r="M28" s="26">
        <v>2128253005</v>
      </c>
      <c r="N28" s="22">
        <v>0</v>
      </c>
      <c r="O28" s="23" t="s">
        <v>69</v>
      </c>
      <c r="P28" s="26">
        <v>0</v>
      </c>
      <c r="Q28" s="22">
        <v>2</v>
      </c>
      <c r="R28" s="23" t="s">
        <v>69</v>
      </c>
      <c r="S28" s="26">
        <v>0</v>
      </c>
      <c r="T28" s="22">
        <v>0</v>
      </c>
      <c r="U28" s="23" t="s">
        <v>69</v>
      </c>
      <c r="V28" s="26">
        <v>1104029955</v>
      </c>
      <c r="W28" s="22">
        <v>1</v>
      </c>
      <c r="X28" s="23" t="s">
        <v>69</v>
      </c>
      <c r="Y28" s="26">
        <v>859092000</v>
      </c>
      <c r="Z28" s="79">
        <f t="shared" si="1"/>
        <v>3</v>
      </c>
      <c r="AA28" s="76" t="s">
        <v>69</v>
      </c>
      <c r="AB28" s="78">
        <f t="shared" si="5"/>
        <v>100</v>
      </c>
      <c r="AC28" s="40" t="s">
        <v>68</v>
      </c>
      <c r="AD28" s="46">
        <f t="shared" si="6"/>
        <v>1963121955</v>
      </c>
      <c r="AE28" s="78">
        <f t="shared" si="20"/>
        <v>92.241004729604498</v>
      </c>
      <c r="AF28" s="40" t="s">
        <v>68</v>
      </c>
      <c r="AG28" s="79">
        <f t="shared" si="2"/>
        <v>5</v>
      </c>
      <c r="AH28" s="76" t="s">
        <v>69</v>
      </c>
      <c r="AI28" s="46">
        <f t="shared" si="3"/>
        <v>5013170064</v>
      </c>
      <c r="AJ28" s="78">
        <f t="shared" si="8"/>
        <v>100</v>
      </c>
      <c r="AK28" s="40" t="s">
        <v>68</v>
      </c>
      <c r="AL28" s="78">
        <f t="shared" si="4"/>
        <v>33.725425344806474</v>
      </c>
      <c r="AM28" s="13"/>
      <c r="AP28" s="29"/>
    </row>
    <row r="29" spans="1:42" ht="60" x14ac:dyDescent="0.2">
      <c r="A29" s="18"/>
      <c r="B29" s="19"/>
      <c r="C29" s="30" t="s">
        <v>79</v>
      </c>
      <c r="D29" s="34" t="s">
        <v>81</v>
      </c>
      <c r="E29" s="22">
        <v>26</v>
      </c>
      <c r="F29" s="23" t="s">
        <v>69</v>
      </c>
      <c r="G29" s="55">
        <v>70262037430</v>
      </c>
      <c r="H29" s="61">
        <v>6</v>
      </c>
      <c r="I29" s="23" t="s">
        <v>69</v>
      </c>
      <c r="J29" s="25">
        <v>12345257680</v>
      </c>
      <c r="K29" s="22">
        <v>2</v>
      </c>
      <c r="L29" s="23" t="s">
        <v>69</v>
      </c>
      <c r="M29" s="26">
        <v>10642910487</v>
      </c>
      <c r="N29" s="22">
        <v>0</v>
      </c>
      <c r="O29" s="23" t="s">
        <v>69</v>
      </c>
      <c r="P29" s="26">
        <v>0</v>
      </c>
      <c r="Q29" s="22">
        <v>2</v>
      </c>
      <c r="R29" s="23" t="s">
        <v>69</v>
      </c>
      <c r="S29" s="26">
        <v>8144233410</v>
      </c>
      <c r="T29" s="22">
        <v>0</v>
      </c>
      <c r="U29" s="23" t="s">
        <v>69</v>
      </c>
      <c r="V29" s="26">
        <v>2486496850</v>
      </c>
      <c r="W29" s="22">
        <v>0</v>
      </c>
      <c r="X29" s="23" t="s">
        <v>69</v>
      </c>
      <c r="Y29" s="26">
        <v>0</v>
      </c>
      <c r="Z29" s="79">
        <f t="shared" si="1"/>
        <v>2</v>
      </c>
      <c r="AA29" s="76" t="s">
        <v>69</v>
      </c>
      <c r="AB29" s="78">
        <f t="shared" si="5"/>
        <v>100</v>
      </c>
      <c r="AC29" s="40" t="s">
        <v>68</v>
      </c>
      <c r="AD29" s="46">
        <f t="shared" si="6"/>
        <v>10630730260</v>
      </c>
      <c r="AE29" s="78">
        <f t="shared" ref="AE29:AE33" si="21">AD29/M29*100</f>
        <v>99.885555487712892</v>
      </c>
      <c r="AF29" s="40" t="s">
        <v>68</v>
      </c>
      <c r="AG29" s="79">
        <f t="shared" si="2"/>
        <v>8</v>
      </c>
      <c r="AH29" s="76" t="s">
        <v>69</v>
      </c>
      <c r="AI29" s="46">
        <f>J29+AD29</f>
        <v>22975987940</v>
      </c>
      <c r="AJ29" s="78">
        <f t="shared" ref="AJ29" si="22">AG29/E29*100</f>
        <v>30.76923076923077</v>
      </c>
      <c r="AK29" s="40" t="s">
        <v>68</v>
      </c>
      <c r="AL29" s="78">
        <f t="shared" ref="AL29" si="23">AI29/G29*100</f>
        <v>32.700429393170246</v>
      </c>
      <c r="AM29" s="13"/>
      <c r="AP29" s="29"/>
    </row>
    <row r="30" spans="1:42" ht="60" x14ac:dyDescent="0.2">
      <c r="A30" s="18"/>
      <c r="B30" s="19"/>
      <c r="C30" s="30" t="s">
        <v>100</v>
      </c>
      <c r="D30" s="34" t="s">
        <v>101</v>
      </c>
      <c r="E30" s="22">
        <v>3</v>
      </c>
      <c r="F30" s="23" t="s">
        <v>67</v>
      </c>
      <c r="G30" s="55">
        <v>2942214485</v>
      </c>
      <c r="H30" s="24"/>
      <c r="I30" s="23"/>
      <c r="J30" s="25"/>
      <c r="K30" s="22">
        <v>9</v>
      </c>
      <c r="L30" s="23" t="s">
        <v>67</v>
      </c>
      <c r="M30" s="55">
        <v>5888901485</v>
      </c>
      <c r="N30" s="22">
        <v>0</v>
      </c>
      <c r="O30" s="23" t="s">
        <v>67</v>
      </c>
      <c r="P30" s="26">
        <v>0</v>
      </c>
      <c r="Q30" s="22">
        <v>3</v>
      </c>
      <c r="R30" s="23" t="s">
        <v>67</v>
      </c>
      <c r="S30" s="26">
        <v>2254723295</v>
      </c>
      <c r="T30" s="22">
        <v>3</v>
      </c>
      <c r="U30" s="23" t="s">
        <v>67</v>
      </c>
      <c r="V30" s="26">
        <v>114918750</v>
      </c>
      <c r="W30" s="22">
        <v>3</v>
      </c>
      <c r="X30" s="23" t="s">
        <v>67</v>
      </c>
      <c r="Y30" s="26">
        <v>3391427759</v>
      </c>
      <c r="Z30" s="79">
        <f t="shared" ref="Z30:Z33" si="24">N30+Q30+T30+W30</f>
        <v>9</v>
      </c>
      <c r="AA30" s="23" t="s">
        <v>67</v>
      </c>
      <c r="AB30" s="78">
        <f t="shared" si="5"/>
        <v>100</v>
      </c>
      <c r="AC30" s="40" t="s">
        <v>68</v>
      </c>
      <c r="AD30" s="46">
        <f t="shared" ref="AD30" si="25">P30+S30+V30+Y30</f>
        <v>5761069804</v>
      </c>
      <c r="AE30" s="78">
        <f t="shared" si="21"/>
        <v>97.829277984601916</v>
      </c>
      <c r="AF30" s="40" t="s">
        <v>68</v>
      </c>
      <c r="AG30" s="79">
        <f t="shared" ref="AG30" si="26">H30+Z30</f>
        <v>9</v>
      </c>
      <c r="AH30" s="23" t="s">
        <v>67</v>
      </c>
      <c r="AI30" s="46">
        <f t="shared" ref="AI30" si="27">J30+AD30</f>
        <v>5761069804</v>
      </c>
      <c r="AJ30" s="78">
        <f t="shared" ref="AJ30" si="28">AG30/E30*100</f>
        <v>300</v>
      </c>
      <c r="AK30" s="40" t="s">
        <v>68</v>
      </c>
      <c r="AL30" s="78">
        <f t="shared" ref="AL30" si="29">AI30/G30*100</f>
        <v>195.80726807549519</v>
      </c>
      <c r="AM30" s="13"/>
      <c r="AP30" s="29"/>
    </row>
    <row r="31" spans="1:42" ht="151.5" customHeight="1" x14ac:dyDescent="0.2">
      <c r="A31" s="18"/>
      <c r="B31" s="19"/>
      <c r="C31" s="21" t="s">
        <v>82</v>
      </c>
      <c r="D31" s="21" t="s">
        <v>99</v>
      </c>
      <c r="E31" s="53">
        <v>5.71</v>
      </c>
      <c r="F31" s="54" t="s">
        <v>68</v>
      </c>
      <c r="G31" s="48">
        <f>SUM(G32:G34)</f>
        <v>243480572400</v>
      </c>
      <c r="H31" s="53">
        <v>3.56</v>
      </c>
      <c r="I31" s="54" t="s">
        <v>68</v>
      </c>
      <c r="J31" s="48">
        <f>SUM(J32:J34)</f>
        <v>40501178002</v>
      </c>
      <c r="K31" s="53">
        <v>3.93</v>
      </c>
      <c r="L31" s="54" t="s">
        <v>68</v>
      </c>
      <c r="M31" s="48">
        <f>SUM(M32:M34)</f>
        <v>6066839660</v>
      </c>
      <c r="N31" s="53">
        <f>P31/M31*K31</f>
        <v>0</v>
      </c>
      <c r="O31" s="54" t="s">
        <v>68</v>
      </c>
      <c r="P31" s="48">
        <f>SUM(P32:P34)</f>
        <v>0</v>
      </c>
      <c r="Q31" s="53">
        <f>S31/M31*K31</f>
        <v>0.42442343987544912</v>
      </c>
      <c r="R31" s="54" t="s">
        <v>68</v>
      </c>
      <c r="S31" s="48">
        <f>SUM(S32:S34)</f>
        <v>655193119</v>
      </c>
      <c r="T31" s="53">
        <f>V31/M31*K31</f>
        <v>1.032432143219028</v>
      </c>
      <c r="U31" s="54" t="s">
        <v>68</v>
      </c>
      <c r="V31" s="48">
        <f>SUM(V32:V34)</f>
        <v>1593791418</v>
      </c>
      <c r="W31" s="53">
        <f>Y31/M31*K31</f>
        <v>2.4189415508864793</v>
      </c>
      <c r="X31" s="54" t="s">
        <v>68</v>
      </c>
      <c r="Y31" s="48">
        <f>SUM(Y32:Y34)</f>
        <v>3734180798</v>
      </c>
      <c r="Z31" s="77">
        <f>N31+Q31+T31+W31</f>
        <v>3.8757971339809565</v>
      </c>
      <c r="AA31" s="54" t="s">
        <v>68</v>
      </c>
      <c r="AB31" s="77">
        <f>Z31/K31*100</f>
        <v>98.620792213255882</v>
      </c>
      <c r="AC31" s="72" t="s">
        <v>68</v>
      </c>
      <c r="AD31" s="82">
        <f t="shared" si="6"/>
        <v>5983165335</v>
      </c>
      <c r="AE31" s="77">
        <f>AD31/M31*100</f>
        <v>98.620792213255896</v>
      </c>
      <c r="AF31" s="72" t="s">
        <v>68</v>
      </c>
      <c r="AG31" s="77">
        <f>H31+Z31</f>
        <v>7.435797133980957</v>
      </c>
      <c r="AH31" s="54" t="s">
        <v>68</v>
      </c>
      <c r="AI31" s="82">
        <f t="shared" si="3"/>
        <v>46484343337</v>
      </c>
      <c r="AJ31" s="77">
        <f t="shared" si="8"/>
        <v>130.22411793311659</v>
      </c>
      <c r="AK31" s="72" t="s">
        <v>68</v>
      </c>
      <c r="AL31" s="77">
        <f t="shared" si="4"/>
        <v>19.091602618969365</v>
      </c>
      <c r="AM31" s="13"/>
      <c r="AP31" s="29"/>
    </row>
    <row r="32" spans="1:42" ht="90" x14ac:dyDescent="0.2">
      <c r="A32" s="18"/>
      <c r="B32" s="19"/>
      <c r="C32" s="30" t="s">
        <v>83</v>
      </c>
      <c r="D32" s="34" t="s">
        <v>94</v>
      </c>
      <c r="E32" s="22">
        <v>5</v>
      </c>
      <c r="F32" s="23" t="s">
        <v>96</v>
      </c>
      <c r="G32" s="55">
        <v>140257069590</v>
      </c>
      <c r="H32" s="61"/>
      <c r="I32" s="23"/>
      <c r="J32" s="25"/>
      <c r="K32" s="22">
        <v>1</v>
      </c>
      <c r="L32" s="23" t="s">
        <v>96</v>
      </c>
      <c r="M32" s="26">
        <v>1626785515</v>
      </c>
      <c r="N32" s="22">
        <v>0</v>
      </c>
      <c r="O32" s="23" t="s">
        <v>96</v>
      </c>
      <c r="P32" s="26">
        <v>0</v>
      </c>
      <c r="Q32" s="22">
        <v>0</v>
      </c>
      <c r="R32" s="23" t="s">
        <v>96</v>
      </c>
      <c r="S32" s="26">
        <v>92941845</v>
      </c>
      <c r="T32" s="22">
        <v>0</v>
      </c>
      <c r="U32" s="23" t="s">
        <v>96</v>
      </c>
      <c r="V32" s="26">
        <v>424301990</v>
      </c>
      <c r="W32" s="22">
        <v>1</v>
      </c>
      <c r="X32" s="23" t="s">
        <v>96</v>
      </c>
      <c r="Y32" s="26">
        <v>1036726832</v>
      </c>
      <c r="Z32" s="79">
        <f t="shared" si="24"/>
        <v>1</v>
      </c>
      <c r="AA32" s="23" t="s">
        <v>96</v>
      </c>
      <c r="AB32" s="78">
        <f t="shared" si="5"/>
        <v>100</v>
      </c>
      <c r="AC32" s="40" t="s">
        <v>68</v>
      </c>
      <c r="AD32" s="46">
        <f t="shared" ref="AD32:AD33" si="30">P32+S32+V32+Y32</f>
        <v>1553970667</v>
      </c>
      <c r="AE32" s="78">
        <f t="shared" si="21"/>
        <v>95.524004404477381</v>
      </c>
      <c r="AF32" s="40" t="s">
        <v>68</v>
      </c>
      <c r="AG32" s="79">
        <f t="shared" ref="AG32:AG33" si="31">H32+Z32</f>
        <v>1</v>
      </c>
      <c r="AH32" s="23" t="s">
        <v>96</v>
      </c>
      <c r="AI32" s="46">
        <f t="shared" ref="AI32:AI33" si="32">J32+AD32</f>
        <v>1553970667</v>
      </c>
      <c r="AJ32" s="78">
        <f t="shared" ref="AJ32:AJ33" si="33">AG32/E32*100</f>
        <v>20</v>
      </c>
      <c r="AK32" s="40" t="s">
        <v>68</v>
      </c>
      <c r="AL32" s="78">
        <f t="shared" ref="AL32:AL33" si="34">AI32/G32*100</f>
        <v>1.1079446273493185</v>
      </c>
      <c r="AM32" s="13"/>
      <c r="AP32" s="29"/>
    </row>
    <row r="33" spans="1:42" ht="75" x14ac:dyDescent="0.2">
      <c r="A33" s="18"/>
      <c r="B33" s="19"/>
      <c r="C33" s="30" t="s">
        <v>84</v>
      </c>
      <c r="D33" s="34" t="s">
        <v>95</v>
      </c>
      <c r="E33" s="22">
        <v>5</v>
      </c>
      <c r="F33" s="23" t="s">
        <v>96</v>
      </c>
      <c r="G33" s="55">
        <v>71768407410</v>
      </c>
      <c r="H33" s="61">
        <v>1</v>
      </c>
      <c r="I33" s="23" t="s">
        <v>96</v>
      </c>
      <c r="J33" s="25">
        <v>9547715002</v>
      </c>
      <c r="K33" s="22">
        <v>9</v>
      </c>
      <c r="L33" s="23" t="s">
        <v>96</v>
      </c>
      <c r="M33" s="26">
        <v>4440054145</v>
      </c>
      <c r="N33" s="22">
        <v>0</v>
      </c>
      <c r="O33" s="23" t="s">
        <v>96</v>
      </c>
      <c r="P33" s="26">
        <v>0</v>
      </c>
      <c r="Q33" s="22">
        <v>0</v>
      </c>
      <c r="R33" s="23" t="s">
        <v>96</v>
      </c>
      <c r="S33" s="26">
        <v>562251274</v>
      </c>
      <c r="T33" s="22">
        <v>1</v>
      </c>
      <c r="U33" s="23" t="s">
        <v>96</v>
      </c>
      <c r="V33" s="26">
        <v>1169489428</v>
      </c>
      <c r="W33" s="22">
        <v>8</v>
      </c>
      <c r="X33" s="23" t="s">
        <v>96</v>
      </c>
      <c r="Y33" s="26">
        <v>2697453966</v>
      </c>
      <c r="Z33" s="79">
        <f t="shared" si="24"/>
        <v>9</v>
      </c>
      <c r="AA33" s="23" t="s">
        <v>96</v>
      </c>
      <c r="AB33" s="78">
        <f>Z33/K33*100</f>
        <v>100</v>
      </c>
      <c r="AC33" s="40" t="s">
        <v>68</v>
      </c>
      <c r="AD33" s="46">
        <f t="shared" si="30"/>
        <v>4429194668</v>
      </c>
      <c r="AE33" s="78">
        <f t="shared" si="21"/>
        <v>99.755420167291675</v>
      </c>
      <c r="AF33" s="40" t="s">
        <v>68</v>
      </c>
      <c r="AG33" s="79">
        <f t="shared" si="31"/>
        <v>10</v>
      </c>
      <c r="AH33" s="23" t="s">
        <v>96</v>
      </c>
      <c r="AI33" s="46">
        <f t="shared" si="32"/>
        <v>13976909670</v>
      </c>
      <c r="AJ33" s="78">
        <f t="shared" si="33"/>
        <v>200</v>
      </c>
      <c r="AK33" s="40" t="s">
        <v>68</v>
      </c>
      <c r="AL33" s="78">
        <f t="shared" si="34"/>
        <v>19.475017175945439</v>
      </c>
      <c r="AM33" s="13"/>
      <c r="AP33" s="29"/>
    </row>
    <row r="34" spans="1:42" ht="75" x14ac:dyDescent="0.2">
      <c r="A34" s="18"/>
      <c r="B34" s="19"/>
      <c r="C34" s="74" t="s">
        <v>97</v>
      </c>
      <c r="D34" s="75" t="s">
        <v>95</v>
      </c>
      <c r="E34" s="22">
        <v>1</v>
      </c>
      <c r="F34" s="23" t="s">
        <v>96</v>
      </c>
      <c r="G34" s="55">
        <v>31455095400</v>
      </c>
      <c r="H34" s="61">
        <v>1</v>
      </c>
      <c r="I34" s="23" t="s">
        <v>96</v>
      </c>
      <c r="J34" s="25">
        <v>30953463000</v>
      </c>
      <c r="K34" s="22"/>
      <c r="L34" s="23"/>
      <c r="M34" s="26"/>
      <c r="N34" s="22"/>
      <c r="O34" s="23"/>
      <c r="P34" s="26"/>
      <c r="Q34" s="22"/>
      <c r="R34" s="23"/>
      <c r="S34" s="26"/>
      <c r="T34" s="22"/>
      <c r="U34" s="23"/>
      <c r="V34" s="26"/>
      <c r="W34" s="22"/>
      <c r="X34" s="23"/>
      <c r="Y34" s="26"/>
      <c r="Z34" s="79"/>
      <c r="AA34" s="23"/>
      <c r="AB34" s="78"/>
      <c r="AC34" s="40"/>
      <c r="AD34" s="46"/>
      <c r="AE34" s="78"/>
      <c r="AF34" s="40"/>
      <c r="AG34" s="79">
        <f t="shared" ref="AG34" si="35">H34+Z34</f>
        <v>1</v>
      </c>
      <c r="AH34" s="23" t="s">
        <v>96</v>
      </c>
      <c r="AI34" s="46">
        <f t="shared" ref="AI34" si="36">J34+AD34</f>
        <v>30953463000</v>
      </c>
      <c r="AJ34" s="78">
        <f t="shared" ref="AJ34" si="37">AG34/E34*100</f>
        <v>100</v>
      </c>
      <c r="AK34" s="40" t="s">
        <v>68</v>
      </c>
      <c r="AL34" s="78">
        <f t="shared" ref="AL34" si="38">AI34/G34*100</f>
        <v>98.405242795734765</v>
      </c>
      <c r="AM34" s="13"/>
      <c r="AP34" s="29"/>
    </row>
    <row r="35" spans="1:42" ht="15" x14ac:dyDescent="0.2">
      <c r="A35" s="163" t="s">
        <v>41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5"/>
      <c r="AB35" s="95">
        <f>AVERAGE(AB16:AB34)</f>
        <v>91.732627889069363</v>
      </c>
      <c r="AC35" s="65"/>
      <c r="AD35" s="63"/>
      <c r="AE35" s="95">
        <f>AVERAGE(AE16,AE23,AE27,AE31)</f>
        <v>96.589731394488155</v>
      </c>
      <c r="AF35" s="65"/>
      <c r="AG35" s="64"/>
      <c r="AH35" s="65"/>
      <c r="AI35" s="64"/>
      <c r="AJ35" s="64"/>
      <c r="AK35" s="65"/>
      <c r="AL35" s="66"/>
      <c r="AM35" s="13"/>
    </row>
    <row r="36" spans="1:42" ht="15" x14ac:dyDescent="0.2">
      <c r="A36" s="163" t="s">
        <v>42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5"/>
      <c r="AB36" s="36" t="str">
        <f>IF(AB35&gt;=91,"Sangat Tinggi",IF(AB35&gt;=76,"Tinggi",IF(AB35&gt;=66,"Sedang",IF(AB35&gt;=51,"Rendah",IF(AB35&lt;=50,"Sangat Rendah")))))</f>
        <v>Sangat Tinggi</v>
      </c>
      <c r="AC36" s="65"/>
      <c r="AD36" s="67"/>
      <c r="AE36" s="36" t="str">
        <f>IF(AE35&gt;=91,"Sangat Tinggi",IF(AE35&gt;=76,"Tinggi",IF(AE35&gt;=66,"Sedang",IF(AE35&gt;=51,"Rendah",IF(AE35&lt;=50,"Sangat Rendah")))))</f>
        <v>Sangat Tinggi</v>
      </c>
      <c r="AF36" s="65"/>
      <c r="AG36" s="68"/>
      <c r="AH36" s="65"/>
      <c r="AI36" s="69"/>
      <c r="AJ36" s="68"/>
      <c r="AK36" s="65"/>
      <c r="AL36" s="70"/>
      <c r="AM36" s="13"/>
    </row>
    <row r="37" spans="1:42" ht="15" x14ac:dyDescent="0.2">
      <c r="A37" s="141" t="s">
        <v>43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3"/>
    </row>
    <row r="38" spans="1:42" ht="15" x14ac:dyDescent="0.2">
      <c r="A38" s="141" t="s">
        <v>44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3"/>
    </row>
    <row r="39" spans="1:42" ht="15" x14ac:dyDescent="0.2">
      <c r="A39" s="141" t="s">
        <v>45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3"/>
    </row>
    <row r="40" spans="1:42" ht="15" x14ac:dyDescent="0.2">
      <c r="A40" s="141" t="s">
        <v>46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37"/>
    </row>
    <row r="41" spans="1:42" ht="15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9"/>
      <c r="AB41" s="38"/>
      <c r="AC41" s="39"/>
      <c r="AD41" s="38"/>
      <c r="AE41" s="38"/>
      <c r="AF41" s="39"/>
      <c r="AG41" s="38"/>
      <c r="AH41" s="39"/>
      <c r="AI41" s="38"/>
      <c r="AJ41" s="38"/>
      <c r="AK41" s="39"/>
      <c r="AL41" s="38"/>
    </row>
    <row r="42" spans="1:42" ht="15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98" t="s">
        <v>105</v>
      </c>
      <c r="AA42" s="98"/>
      <c r="AB42" s="98"/>
      <c r="AC42" s="98"/>
      <c r="AD42" s="98"/>
      <c r="AE42" s="98"/>
      <c r="AF42" s="39"/>
      <c r="AG42" s="38"/>
      <c r="AH42" s="98" t="s">
        <v>106</v>
      </c>
      <c r="AI42" s="98"/>
      <c r="AJ42" s="98"/>
      <c r="AK42" s="98"/>
      <c r="AL42" s="98"/>
      <c r="AM42" s="98"/>
    </row>
    <row r="43" spans="1:42" ht="15.75" x14ac:dyDescent="0.25">
      <c r="A43" s="44"/>
      <c r="B43" s="45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98" t="s">
        <v>117</v>
      </c>
      <c r="AA43" s="98"/>
      <c r="AB43" s="98"/>
      <c r="AC43" s="98"/>
      <c r="AD43" s="98"/>
      <c r="AE43" s="98"/>
      <c r="AF43" s="39"/>
      <c r="AG43" s="38"/>
      <c r="AH43" s="98" t="s">
        <v>117</v>
      </c>
      <c r="AI43" s="98"/>
      <c r="AJ43" s="98"/>
      <c r="AK43" s="98"/>
      <c r="AL43" s="98"/>
      <c r="AM43" s="98"/>
    </row>
    <row r="44" spans="1:42" ht="15" x14ac:dyDescent="0.2">
      <c r="Z44" s="98" t="s">
        <v>111</v>
      </c>
      <c r="AA44" s="98"/>
      <c r="AB44" s="98"/>
      <c r="AC44" s="98"/>
      <c r="AD44" s="98"/>
      <c r="AE44" s="98"/>
      <c r="AH44" s="98" t="s">
        <v>107</v>
      </c>
      <c r="AI44" s="98"/>
      <c r="AJ44" s="98"/>
      <c r="AK44" s="98"/>
      <c r="AL44" s="98"/>
      <c r="AM44" s="98"/>
    </row>
    <row r="45" spans="1:42" ht="15" x14ac:dyDescent="0.2">
      <c r="Z45" s="98" t="s">
        <v>108</v>
      </c>
      <c r="AA45" s="98"/>
      <c r="AB45" s="98"/>
      <c r="AC45" s="98"/>
      <c r="AD45" s="98"/>
      <c r="AE45" s="98"/>
      <c r="AH45" s="98" t="s">
        <v>108</v>
      </c>
      <c r="AI45" s="98"/>
      <c r="AJ45" s="98"/>
      <c r="AK45" s="98"/>
      <c r="AL45" s="98"/>
      <c r="AM45" s="98"/>
    </row>
    <row r="46" spans="1:42" ht="51" x14ac:dyDescent="0.2">
      <c r="A46" s="41" t="s">
        <v>47</v>
      </c>
      <c r="B46" s="41" t="s">
        <v>48</v>
      </c>
      <c r="C46" s="41" t="s">
        <v>49</v>
      </c>
      <c r="Z46" s="38"/>
      <c r="AA46" s="39"/>
      <c r="AB46" s="38"/>
      <c r="AC46" s="39"/>
      <c r="AD46" s="38"/>
      <c r="AH46" s="38"/>
      <c r="AI46" s="39"/>
      <c r="AJ46" s="38"/>
      <c r="AK46" s="39"/>
      <c r="AL46" s="38"/>
    </row>
    <row r="47" spans="1:42" ht="25.5" x14ac:dyDescent="0.25">
      <c r="A47" s="42" t="s">
        <v>50</v>
      </c>
      <c r="B47" s="42" t="s">
        <v>51</v>
      </c>
      <c r="C47" s="42" t="s">
        <v>52</v>
      </c>
      <c r="Z47" s="99" t="s">
        <v>114</v>
      </c>
      <c r="AA47" s="99"/>
      <c r="AB47" s="99"/>
      <c r="AC47" s="99"/>
      <c r="AD47" s="99"/>
      <c r="AE47" s="99"/>
      <c r="AH47" s="99" t="s">
        <v>109</v>
      </c>
      <c r="AI47" s="99"/>
      <c r="AJ47" s="99"/>
      <c r="AK47" s="99"/>
      <c r="AL47" s="99"/>
      <c r="AM47" s="99"/>
    </row>
    <row r="48" spans="1:42" ht="25.5" x14ac:dyDescent="0.2">
      <c r="A48" s="42" t="s">
        <v>53</v>
      </c>
      <c r="B48" s="42" t="s">
        <v>54</v>
      </c>
      <c r="C48" s="42" t="s">
        <v>55</v>
      </c>
      <c r="Z48" s="100" t="s">
        <v>115</v>
      </c>
      <c r="AA48" s="100"/>
      <c r="AB48" s="100"/>
      <c r="AC48" s="100"/>
      <c r="AD48" s="100"/>
      <c r="AE48" s="100"/>
      <c r="AH48" s="100" t="s">
        <v>110</v>
      </c>
      <c r="AI48" s="100"/>
      <c r="AJ48" s="100"/>
      <c r="AK48" s="100"/>
      <c r="AL48" s="100"/>
      <c r="AM48" s="100"/>
    </row>
    <row r="49" spans="1:3" ht="25.5" x14ac:dyDescent="0.2">
      <c r="A49" s="42" t="s">
        <v>56</v>
      </c>
      <c r="B49" s="42" t="s">
        <v>57</v>
      </c>
      <c r="C49" s="42" t="s">
        <v>58</v>
      </c>
    </row>
    <row r="50" spans="1:3" ht="25.5" x14ac:dyDescent="0.2">
      <c r="A50" s="42" t="s">
        <v>59</v>
      </c>
      <c r="B50" s="42" t="s">
        <v>60</v>
      </c>
      <c r="C50" s="42" t="s">
        <v>61</v>
      </c>
    </row>
    <row r="51" spans="1:3" ht="25.5" x14ac:dyDescent="0.2">
      <c r="A51" s="42" t="s">
        <v>62</v>
      </c>
      <c r="B51" s="43" t="s">
        <v>63</v>
      </c>
      <c r="C51" s="42" t="s">
        <v>64</v>
      </c>
    </row>
  </sheetData>
  <mergeCells count="93">
    <mergeCell ref="A38:AL38"/>
    <mergeCell ref="A39:AL39"/>
    <mergeCell ref="A40:AL40"/>
    <mergeCell ref="J13:J15"/>
    <mergeCell ref="K13:L15"/>
    <mergeCell ref="M13:M15"/>
    <mergeCell ref="N13:O15"/>
    <mergeCell ref="A35:AA35"/>
    <mergeCell ref="A36:AA36"/>
    <mergeCell ref="A10:A12"/>
    <mergeCell ref="B10:B12"/>
    <mergeCell ref="C10:C12"/>
    <mergeCell ref="D10:D12"/>
    <mergeCell ref="A37:AL37"/>
    <mergeCell ref="A13:A15"/>
    <mergeCell ref="B13:B15"/>
    <mergeCell ref="C13:C15"/>
    <mergeCell ref="D13:D15"/>
    <mergeCell ref="E13:F15"/>
    <mergeCell ref="G13:G15"/>
    <mergeCell ref="H13:I15"/>
    <mergeCell ref="Q11:R12"/>
    <mergeCell ref="S11:S12"/>
    <mergeCell ref="Z12:AA12"/>
    <mergeCell ref="AE11:AF11"/>
    <mergeCell ref="AE12:AF12"/>
    <mergeCell ref="T11:U12"/>
    <mergeCell ref="V11:V12"/>
    <mergeCell ref="W11:X12"/>
    <mergeCell ref="Y11:Y12"/>
    <mergeCell ref="M11:M12"/>
    <mergeCell ref="N11:O12"/>
    <mergeCell ref="P11:P12"/>
    <mergeCell ref="AG10:AI10"/>
    <mergeCell ref="AJ10:AL10"/>
    <mergeCell ref="K10:M10"/>
    <mergeCell ref="N10:P10"/>
    <mergeCell ref="Q10:S10"/>
    <mergeCell ref="T10:V10"/>
    <mergeCell ref="AG12:AH12"/>
    <mergeCell ref="AJ12:AK12"/>
    <mergeCell ref="Z11:AA11"/>
    <mergeCell ref="AG11:AH11"/>
    <mergeCell ref="AJ11:AK11"/>
    <mergeCell ref="AB11:AC11"/>
    <mergeCell ref="AB12:AC12"/>
    <mergeCell ref="E11:F12"/>
    <mergeCell ref="G11:G12"/>
    <mergeCell ref="H11:I12"/>
    <mergeCell ref="J11:J12"/>
    <mergeCell ref="K11:L12"/>
    <mergeCell ref="W10:Y10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10:AF10"/>
    <mergeCell ref="H7:J9"/>
    <mergeCell ref="A1:AL1"/>
    <mergeCell ref="A2:AL2"/>
    <mergeCell ref="A3:AL3"/>
    <mergeCell ref="A4:AL4"/>
    <mergeCell ref="A5:AL5"/>
    <mergeCell ref="A6:AL6"/>
    <mergeCell ref="Z7:AF8"/>
    <mergeCell ref="Z9:AF9"/>
    <mergeCell ref="A7:A9"/>
    <mergeCell ref="B7:B9"/>
    <mergeCell ref="C7:C9"/>
    <mergeCell ref="D7:D9"/>
    <mergeCell ref="E7:G9"/>
    <mergeCell ref="Z42:AE42"/>
    <mergeCell ref="AH42:AM42"/>
    <mergeCell ref="Z43:AE43"/>
    <mergeCell ref="AH43:AM43"/>
    <mergeCell ref="Z44:AE44"/>
    <mergeCell ref="AH44:AM44"/>
    <mergeCell ref="Z45:AE45"/>
    <mergeCell ref="AH45:AM45"/>
    <mergeCell ref="Z47:AE47"/>
    <mergeCell ref="AH47:AM47"/>
    <mergeCell ref="Z48:AE48"/>
    <mergeCell ref="AH48:AM48"/>
  </mergeCells>
  <printOptions horizontalCentered="1"/>
  <pageMargins left="0.23622047244094491" right="0.23622047244094491" top="3.937007874015748E-2" bottom="3.937007874015748E-2" header="0" footer="0"/>
  <pageSetup paperSize="14" scale="32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RSUD H. Hasan Basry</vt:lpstr>
      <vt:lpstr>'RSUD H. Hasan Basry'!Print_Area</vt:lpstr>
      <vt:lpstr>'RSUD H. Hasan Basry'!Print_Titles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2021-02-10T03:38:23Z</dcterms:modified>
</cp:coreProperties>
</file>