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malia 2022\a\Evaluasi Renja\Form. 81\"/>
    </mc:Choice>
  </mc:AlternateContent>
  <bookViews>
    <workbookView xWindow="0" yWindow="0" windowWidth="20490" windowHeight="7155"/>
  </bookViews>
  <sheets>
    <sheet name="Formulir E.81 RSUD BHHB" sheetId="3" r:id="rId1"/>
  </sheets>
  <definedNames>
    <definedName name="_xlnm.Print_Area" localSheetId="0">'Formulir E.81 RSUD BHHB'!$A$8:$AE$38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4" i="3" l="1"/>
  <c r="Q34" i="3"/>
  <c r="S35" i="3"/>
  <c r="O35" i="3"/>
  <c r="S27" i="3"/>
  <c r="Q27" i="3"/>
  <c r="R21" i="3" l="1"/>
  <c r="P21" i="3"/>
  <c r="R18" i="3"/>
  <c r="P18" i="3"/>
  <c r="S21" i="3"/>
  <c r="S17" i="3" s="1"/>
  <c r="Q21" i="3"/>
  <c r="Q17" i="3"/>
  <c r="S32" i="3"/>
  <c r="Q32" i="3"/>
  <c r="W33" i="3" l="1"/>
  <c r="O33" i="3"/>
  <c r="T22" i="3" l="1"/>
  <c r="W36" i="3" l="1"/>
  <c r="N21" i="3" l="1"/>
  <c r="N18" i="3"/>
  <c r="Q35" i="3"/>
  <c r="Q18" i="3"/>
  <c r="G24" i="3" l="1"/>
  <c r="G23" i="3"/>
  <c r="G22" i="3"/>
  <c r="G20" i="3"/>
  <c r="G19" i="3"/>
  <c r="T35" i="3" l="1"/>
  <c r="U22" i="3"/>
  <c r="E18" i="3"/>
  <c r="H18" i="3"/>
  <c r="E21" i="3"/>
  <c r="H21" i="3"/>
  <c r="G33" i="3"/>
  <c r="H35" i="3"/>
  <c r="E35" i="3"/>
  <c r="G36" i="3"/>
  <c r="T36" i="3"/>
  <c r="U36" i="3" s="1"/>
  <c r="T17" i="3" l="1"/>
  <c r="I37" i="3" l="1"/>
  <c r="G37" i="3"/>
  <c r="X36" i="3"/>
  <c r="U35" i="3"/>
  <c r="O34" i="3"/>
  <c r="M35" i="3"/>
  <c r="K35" i="3"/>
  <c r="K34" i="3" s="1"/>
  <c r="I35" i="3"/>
  <c r="G35" i="3"/>
  <c r="T34" i="3"/>
  <c r="U34" i="3" s="1"/>
  <c r="X33" i="3"/>
  <c r="T33" i="3"/>
  <c r="U33" i="3" s="1"/>
  <c r="O32" i="3"/>
  <c r="O27" i="3" s="1"/>
  <c r="T32" i="3"/>
  <c r="U32" i="3" s="1"/>
  <c r="M32" i="3"/>
  <c r="K32" i="3"/>
  <c r="K27" i="3" s="1"/>
  <c r="I32" i="3"/>
  <c r="G32" i="3"/>
  <c r="I28" i="3"/>
  <c r="G28" i="3"/>
  <c r="I25" i="3"/>
  <c r="G25" i="3"/>
  <c r="W24" i="3"/>
  <c r="T24" i="3"/>
  <c r="U24" i="3" s="1"/>
  <c r="AH23" i="3"/>
  <c r="W23" i="3"/>
  <c r="T23" i="3"/>
  <c r="U23" i="3" s="1"/>
  <c r="AH22" i="3"/>
  <c r="W22" i="3"/>
  <c r="X22" i="3" s="1"/>
  <c r="O21" i="3"/>
  <c r="M21" i="3"/>
  <c r="L21" i="3"/>
  <c r="T21" i="3" s="1"/>
  <c r="K21" i="3"/>
  <c r="J21" i="3"/>
  <c r="I21" i="3"/>
  <c r="G21" i="3"/>
  <c r="W20" i="3"/>
  <c r="T20" i="3"/>
  <c r="U20" i="3" s="1"/>
  <c r="W19" i="3"/>
  <c r="T19" i="3"/>
  <c r="U19" i="3" s="1"/>
  <c r="O18" i="3"/>
  <c r="M18" i="3"/>
  <c r="L18" i="3"/>
  <c r="J18" i="3"/>
  <c r="I18" i="3"/>
  <c r="G18" i="3"/>
  <c r="U17" i="3"/>
  <c r="G34" i="3" l="1"/>
  <c r="W21" i="3"/>
  <c r="X21" i="3" s="1"/>
  <c r="W32" i="3"/>
  <c r="X32" i="3" s="1"/>
  <c r="M27" i="3"/>
  <c r="W27" i="3" s="1"/>
  <c r="X27" i="3" s="1"/>
  <c r="W35" i="3"/>
  <c r="M34" i="3"/>
  <c r="W34" i="3" s="1"/>
  <c r="X34" i="3" s="1"/>
  <c r="T18" i="3"/>
  <c r="U18" i="3" s="1"/>
  <c r="M17" i="3"/>
  <c r="W18" i="3"/>
  <c r="U21" i="3"/>
  <c r="G17" i="3"/>
  <c r="I34" i="3"/>
  <c r="K17" i="3"/>
  <c r="T27" i="3"/>
  <c r="U27" i="3" s="1"/>
  <c r="G27" i="3"/>
  <c r="I17" i="3"/>
  <c r="O17" i="3"/>
  <c r="I27" i="3"/>
  <c r="X35" i="3"/>
  <c r="W17" i="3" l="1"/>
  <c r="X17" i="3" s="1"/>
  <c r="U39" i="3"/>
  <c r="U40" i="3" s="1"/>
  <c r="AH17" i="3"/>
  <c r="X39" i="3" l="1"/>
  <c r="X40" i="3" s="1"/>
</calcChain>
</file>

<file path=xl/comments1.xml><?xml version="1.0" encoding="utf-8"?>
<comments xmlns="http://schemas.openxmlformats.org/spreadsheetml/2006/main">
  <authors>
    <author>Perencanaan RSUD</author>
    <author>Perencanaan</author>
  </authors>
  <commentList>
    <comment ref="J19" authorId="0" shapeId="0">
      <text>
        <r>
          <rPr>
            <b/>
            <sz val="9"/>
            <color indexed="81"/>
            <rFont val="Tahoma"/>
            <family val="2"/>
          </rPr>
          <t>Perencanaan RSUD:</t>
        </r>
        <r>
          <rPr>
            <sz val="9"/>
            <color indexed="81"/>
            <rFont val="Tahoma"/>
            <family val="2"/>
          </rPr>
          <t xml:space="preserve">
1. Renja Murni
2. Renja Perubahan
3. RKA Murni
4. RKA Perubahan
5. Renstra
</t>
        </r>
      </text>
    </comment>
    <comment ref="L19" authorId="0" shapeId="0">
      <text>
        <r>
          <rPr>
            <b/>
            <sz val="9"/>
            <color indexed="81"/>
            <rFont val="Tahoma"/>
            <family val="2"/>
          </rPr>
          <t>Perencanaan RSUD:</t>
        </r>
        <r>
          <rPr>
            <sz val="9"/>
            <color indexed="81"/>
            <rFont val="Tahoma"/>
            <family val="2"/>
          </rPr>
          <t xml:space="preserve">
1. Renstra
</t>
        </r>
      </text>
    </comment>
    <comment ref="N19" authorId="1" shapeId="0">
      <text>
        <r>
          <rPr>
            <b/>
            <sz val="9"/>
            <color indexed="81"/>
            <rFont val="Tahoma"/>
            <family val="2"/>
          </rPr>
          <t>Perencanaan:</t>
        </r>
        <r>
          <rPr>
            <sz val="9"/>
            <color indexed="81"/>
            <rFont val="Tahoma"/>
            <family val="2"/>
          </rPr>
          <t xml:space="preserve">
1. RKA Murni
2. RKA Perubahan
3. Renja Murni
</t>
        </r>
      </text>
    </comment>
    <comment ref="P19" authorId="1" shapeId="0">
      <text>
        <r>
          <rPr>
            <b/>
            <sz val="9"/>
            <color indexed="81"/>
            <rFont val="Tahoma"/>
            <family val="2"/>
          </rPr>
          <t>Perencanaan:</t>
        </r>
        <r>
          <rPr>
            <sz val="9"/>
            <color indexed="81"/>
            <rFont val="Tahoma"/>
            <family val="2"/>
          </rPr>
          <t xml:space="preserve">
Renja Perubahan
</t>
        </r>
      </text>
    </comment>
    <comment ref="J20" authorId="0" shapeId="0">
      <text>
        <r>
          <rPr>
            <b/>
            <sz val="9"/>
            <color indexed="81"/>
            <rFont val="Tahoma"/>
            <family val="2"/>
          </rPr>
          <t>Perencanaan RSUD:</t>
        </r>
        <r>
          <rPr>
            <sz val="9"/>
            <color indexed="81"/>
            <rFont val="Tahoma"/>
            <family val="2"/>
          </rPr>
          <t xml:space="preserve">
1. LKj TW. I
2. LKj TW. II
3. LKj TW. III
4. LKj Tahun 2022
5. PK Murni
6. Cascading
7. PK Perubahan
8. Rencana Aksi
9. IKU Murni
10. IKU Perubahan</t>
        </r>
      </text>
    </comment>
    <comment ref="L20" authorId="1" shapeId="0">
      <text>
        <r>
          <rPr>
            <b/>
            <sz val="9"/>
            <color indexed="81"/>
            <rFont val="Tahoma"/>
            <family val="2"/>
          </rPr>
          <t>Perencanaan:</t>
        </r>
        <r>
          <rPr>
            <sz val="9"/>
            <color indexed="81"/>
            <rFont val="Tahoma"/>
            <family val="2"/>
          </rPr>
          <t xml:space="preserve">
1. LKj TW. I
2. Cascading
3. PK Murni
4. IKU Murni</t>
        </r>
      </text>
    </comment>
    <comment ref="N20" authorId="1" shapeId="0">
      <text>
        <r>
          <rPr>
            <b/>
            <sz val="9"/>
            <color indexed="81"/>
            <rFont val="Tahoma"/>
            <family val="2"/>
          </rPr>
          <t>Perencanaan:</t>
        </r>
        <r>
          <rPr>
            <sz val="9"/>
            <color indexed="81"/>
            <rFont val="Tahoma"/>
            <family val="2"/>
          </rPr>
          <t xml:space="preserve">
LKj TW. II
</t>
        </r>
      </text>
    </comment>
    <comment ref="P20" authorId="1" shapeId="0">
      <text>
        <r>
          <rPr>
            <b/>
            <sz val="9"/>
            <color indexed="81"/>
            <rFont val="Tahoma"/>
            <family val="2"/>
          </rPr>
          <t>Perencanaan:</t>
        </r>
        <r>
          <rPr>
            <sz val="9"/>
            <color indexed="81"/>
            <rFont val="Tahoma"/>
            <family val="2"/>
          </rPr>
          <t xml:space="preserve">
LKj TW. III
</t>
        </r>
      </text>
    </comment>
    <comment ref="R20" authorId="0" shapeId="0">
      <text>
        <r>
          <rPr>
            <b/>
            <sz val="9"/>
            <color indexed="81"/>
            <rFont val="Tahoma"/>
            <family val="2"/>
          </rPr>
          <t>Perencanaan RSUD:</t>
        </r>
        <r>
          <rPr>
            <sz val="9"/>
            <color indexed="81"/>
            <rFont val="Tahoma"/>
            <family val="2"/>
          </rPr>
          <t xml:space="preserve">
LKj TW. 4
LKj Tahunan
Pk Perubahan
Rencana Aksi</t>
        </r>
      </text>
    </comment>
    <comment ref="J22" authorId="0" shapeId="0">
      <text>
        <r>
          <rPr>
            <b/>
            <sz val="9"/>
            <color indexed="81"/>
            <rFont val="Tahoma"/>
            <family val="2"/>
          </rPr>
          <t>Perencanaan RSUD:</t>
        </r>
        <r>
          <rPr>
            <sz val="9"/>
            <color indexed="81"/>
            <rFont val="Tahoma"/>
            <family val="2"/>
          </rPr>
          <t xml:space="preserve">
PNS 417 orang
CPNS 99 orang
PPPK 20 orang
Total =  536 orang 
</t>
        </r>
      </text>
    </comment>
    <comment ref="G33" authorId="1" shapeId="0">
      <text>
        <r>
          <rPr>
            <b/>
            <sz val="9"/>
            <color indexed="81"/>
            <rFont val="Tahoma"/>
            <family val="2"/>
          </rPr>
          <t>Perencanaan:</t>
        </r>
        <r>
          <rPr>
            <sz val="9"/>
            <color indexed="81"/>
            <rFont val="Tahoma"/>
            <family val="2"/>
          </rPr>
          <t xml:space="preserve">
2021 perubahan  + 2022
 +2023 data akhir
</t>
        </r>
      </text>
    </comment>
    <comment ref="J36" authorId="1" shapeId="0">
      <text>
        <r>
          <rPr>
            <b/>
            <sz val="9"/>
            <color indexed="81"/>
            <rFont val="Tahoma"/>
            <family val="2"/>
          </rPr>
          <t>Perencanaan:</t>
        </r>
        <r>
          <rPr>
            <sz val="9"/>
            <color indexed="81"/>
            <rFont val="Tahoma"/>
            <family val="2"/>
          </rPr>
          <t xml:space="preserve">
Radiografer 6 orang, SP Forensik 1 orang, SP Mikrobiologi 1 org, Psiklog 1 org, assitn Psiklg 1 org, epidemiolog 1 org </t>
        </r>
      </text>
    </comment>
  </commentList>
</comments>
</file>

<file path=xl/sharedStrings.xml><?xml version="1.0" encoding="utf-8"?>
<sst xmlns="http://schemas.openxmlformats.org/spreadsheetml/2006/main" count="187" uniqueCount="127">
  <si>
    <t>%</t>
  </si>
  <si>
    <t>Administrasi Keuangan Perangkat Daerah</t>
  </si>
  <si>
    <t>Tingkat kepuasan pelayanan</t>
  </si>
  <si>
    <t>Disusun</t>
  </si>
  <si>
    <t>Kabupaten Hulu Sungai Selatan</t>
  </si>
  <si>
    <t>EVALUASI TERHADAP HASIL RENCANA KERJA PERANGKAT DAERAH LINGKUP KABUPATEN</t>
  </si>
  <si>
    <t>RENCANA KERJA PERANGKAT DAERAH</t>
  </si>
  <si>
    <t>RSUD H. HASAN BASRY</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</si>
  <si>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</si>
  <si>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</si>
  <si>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</si>
  <si>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</si>
  <si>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</si>
  <si>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</si>
  <si>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Capaian Kinerja Renstra Perangkat Daerah sampai dengan Renja Perangkat Daerah Tahun Lalu (2021)</t>
  </si>
  <si>
    <t>Target Kinerja dan Anggaran Renja Perangkat Daerah Tahun Berjalan (Tahun 2022) yang Dievaluasi</t>
  </si>
  <si>
    <t>Realisasi Kinerja Pada Triwulan</t>
  </si>
  <si>
    <t>Realisasi dan Tingkat Capaian Kinerja dan Anggaran Renja Perangkat Daerah yang Dievaluasi</t>
  </si>
  <si>
    <t>Realisasi Kinerja dan Anggaran Renstra Perangkat Daerah s/d Tahun 2022</t>
  </si>
  <si>
    <t>Tingkat Capaian Kinerja dan Realisasi Anggaran Renstra Perangkat Daerah s/d Tahun 2022 (%)</t>
  </si>
  <si>
    <t>SKPD Penanggung Jawab</t>
  </si>
  <si>
    <t>I</t>
  </si>
  <si>
    <t>II</t>
  </si>
  <si>
    <t>III</t>
  </si>
  <si>
    <t>IV</t>
  </si>
  <si>
    <t>K</t>
  </si>
  <si>
    <t>Rp</t>
  </si>
  <si>
    <t>[kolom (8-11)(K)]</t>
  </si>
  <si>
    <t>[kolom (12)(K) : kolom (7)(K)] x 100%</t>
  </si>
  <si>
    <t>[kolom (8-11)(Rp)]</t>
  </si>
  <si>
    <t>[kolom (12)(Rp) : kolom (7)(Rp)] x 100%</t>
  </si>
  <si>
    <t>[kolom (6)(K) + kolom (12)(K)]</t>
  </si>
  <si>
    <t>[kolom (6)(Rp) + kolom (12)(Rp)]</t>
  </si>
  <si>
    <t>[kolom (13)(K) : kolom (5)(K)] x 100%</t>
  </si>
  <si>
    <t>[Kolom (13)(Rp) : Kolom (5)(Rp)] x 100%</t>
  </si>
  <si>
    <t>tabel 5.2 rpjmd, misi 5, hal 207</t>
  </si>
  <si>
    <t>tabel  6,1 renstra kolom 5</t>
  </si>
  <si>
    <t>tabel  6,1 renstra kolom 6</t>
  </si>
  <si>
    <t>tabel  6,1 renstra kolom 9</t>
  </si>
  <si>
    <t>tabel  6,1 renstra kolom 18</t>
  </si>
  <si>
    <t>tabel  6,1 Renstra kolom 19</t>
  </si>
  <si>
    <t>tabel  6,1 Renstra kolom 10</t>
  </si>
  <si>
    <t>tabel  6,1 renstra kolom 11</t>
  </si>
  <si>
    <t>sistem emonev triwulan II</t>
  </si>
  <si>
    <t>Meningkatnya akuntabilitas Instansi Pemerintah dan Kualitas Pelayanan Publik</t>
  </si>
  <si>
    <t>Program Penunjang Urusan Pemerintahan Daerah Kabupaten/Kota</t>
  </si>
  <si>
    <t>RSUD H. Hasan Basry</t>
  </si>
  <si>
    <t>Meningkatnya Kinerja Keuangan dan Kinerja Birokrasi</t>
  </si>
  <si>
    <t>Perencanaan, Pengangnggaran dan Evaluasi Kinerja Perangkat Daerah</t>
  </si>
  <si>
    <t>Jumlah Dokumen Perencanaan dan Evaluasi Kinerja yang berkualitas</t>
  </si>
  <si>
    <t>Penyusunan Dokumen Perencanaan Perangkat Daerah</t>
  </si>
  <si>
    <t>Jumlah Dokumen Perencanaan Perangkat Daerah</t>
  </si>
  <si>
    <t>Dok</t>
  </si>
  <si>
    <t>Evaluasi Kinerja Perangkat Daerah</t>
  </si>
  <si>
    <t>Jumlah Laporan Evaluasi Kinerja Perangkat Daerah</t>
  </si>
  <si>
    <t>Lap</t>
  </si>
  <si>
    <t>Jumlah dokumen administrasi Keuangan sesuai standar</t>
  </si>
  <si>
    <t>Penyedian Gaji dan Tunjangan ASN</t>
  </si>
  <si>
    <t>Jumlah Orang yang Menerima Gaji dan Tunjangan ASN</t>
  </si>
  <si>
    <t>Org</t>
  </si>
  <si>
    <t>Koordinasi dan Penyusunan laporan Keuangan Bulanan/Triwulanan/Semesteran SKPD</t>
  </si>
  <si>
    <t>Jumlah Laporan Keuangan Bulanan/Triwulanan/Semesteran SKPD dan Laporan Koordinasi Penyusunan Laporan Keuangan Bulanan/Triwulanan/Semesteran SKPD</t>
  </si>
  <si>
    <t>Penyusunan Pelaporan dan Analisis Prognosis Realisasi Anggaran</t>
  </si>
  <si>
    <t>Jumlah Dokumen Pelaporan dan Analisis Prognosis Realisasi Anggaran</t>
  </si>
  <si>
    <t>Administrasi Umum Perangkat Daerah</t>
  </si>
  <si>
    <t>Jumlah dokumen administrasi umum sesuai standar</t>
  </si>
  <si>
    <t>Penyedian Komponen Instalasi Listrik/Penerangan Bangunan kantor</t>
  </si>
  <si>
    <t>Jumlah Paket Komponen Instalasi Listrik/Penerangan Bangunan Kantor yang Disediakan</t>
  </si>
  <si>
    <t>Paket</t>
  </si>
  <si>
    <t>Meningkatnya Akses dan Kualitas Pelayanan Kesehatan</t>
  </si>
  <si>
    <t>Program Pemenuhan Upaya Kesehatan Perorangan Dan Upaya Kesehatan Masyarakat</t>
  </si>
  <si>
    <t>Penyediaan Fasilitas Pelayanan Kesehatan untuk UKM dan UKP Kewenangan Daerah Kabupaten/Kota</t>
  </si>
  <si>
    <t>Pembangunan Oiltrap, Rehab eks. Instalasi Gizi menjadi depo Arsip, rehab Gedung rawat</t>
  </si>
  <si>
    <t>Pengadaan Alat Kesehatan/Alat Penunjang Medik Fasilitas Pelayanan Kesehatan</t>
  </si>
  <si>
    <t>Jumlah Alat Kesehatan/Alat Penunjang Medik Fasilitas Pelayanan Kesehatan yang Disediakan</t>
  </si>
  <si>
    <t>Unit</t>
  </si>
  <si>
    <t>Pembangunan Rumah Sakit beserta Sarana dan Prasarana Pendukungnya</t>
  </si>
  <si>
    <t>Jumlah Rumah Sakit Baru yang Memenuhi Rasio Tempat Tidur Terhadap Jumlah Penduduk Minimal 1:1000</t>
  </si>
  <si>
    <t>Rehabilitasi dan Pemeliharaan Rumah Sakit</t>
  </si>
  <si>
    <t>Jumlah Sarana, Prasarana dan Alat Kesehatan yang Telah Dilakukan Program Rehabilitasi dan Pemeliharaan Oleh Rumah Sakit</t>
  </si>
  <si>
    <t>Penyediaan Layanan Kesehatan untuk UKM dan UKP Rujukan Tingkat Daerah Kabupaten/Kota</t>
  </si>
  <si>
    <t>Rumah sakit terakreditasi paripurna</t>
  </si>
  <si>
    <t>Operasional Pelayanan Rumah Sakit</t>
  </si>
  <si>
    <t>Jumlah Dokumen Operasional Pelayanan Rumah Sakit</t>
  </si>
  <si>
    <t>Program Peningkatan Kapasitas Sumber Daya Manusia Kesehatan</t>
  </si>
  <si>
    <t>Perencanaan Kebutuhan dan Pendayagunaan Sumberdaya Manusia Kesehatan untuk UKP UKM di Wilayah Kabupaten/Kota</t>
  </si>
  <si>
    <t xml:space="preserve">Jumlah Tenaga Medis Dan Paramedis </t>
  </si>
  <si>
    <t xml:space="preserve">Pemenuhan Kebutuhan Daya Manusia Kesehatan sesuai Standar </t>
  </si>
  <si>
    <t>Jumlah Sumber Daya Manusia Kesehatan yang Memenuhi Standar di Fasilitas Pelayanan Kesehatan (Fasyankes)</t>
  </si>
  <si>
    <t>Pengembangan Mutu dan Peningkatan Kompetensi Teknis Sumber Daya Manusia Kesehatan Tingkat Daerah Kabupaten/Kota</t>
  </si>
  <si>
    <t>Terlaksananya Diklat</t>
  </si>
  <si>
    <t>Bln</t>
  </si>
  <si>
    <t>Jumlah Sumber Daya Manusia Kesehatan Tingkat Daerah Kabupaten/Kota yang Ditingkatkan Mutu dan Kompetensinya</t>
  </si>
  <si>
    <t>Rata-rata Capaian Kinerja (%)</t>
  </si>
  <si>
    <t>Predikat Kinerja</t>
  </si>
  <si>
    <t xml:space="preserve">Faktor pendorong keberhasilan pencapaian: penigkatan kualitas pelayanan baik dari segi sarpras dan SDM, serta juga terus berinovasi dengan layanan-layanan berbasis IT </t>
  </si>
  <si>
    <t>Tindak lanjut yang diperlukan dalam Renja Perangkat Daerah Kabupaten berikutnya*): saat ini RSUD BHHB terus berupaya meningkatkan kualitas pelayanan baik dari segi sarpras dan SDM, serta juga terus berinovasi dengan layanan-layanan berbasis IT seperti si Idah Pedalaman, ROKET dan lainnya</t>
  </si>
  <si>
    <t>No.</t>
  </si>
  <si>
    <t xml:space="preserve">INTERVAL NILAI REALISASI KINERJA </t>
  </si>
  <si>
    <t xml:space="preserve">KRITERIA PENILAIAN REALISASI KINERJA </t>
  </si>
  <si>
    <t>Sangat tinggi</t>
  </si>
  <si>
    <t>Tinggi</t>
  </si>
  <si>
    <t>Sedang</t>
  </si>
  <si>
    <t>Rendah</t>
  </si>
  <si>
    <t>Sangat Rendah</t>
  </si>
  <si>
    <t>Paripurna</t>
  </si>
  <si>
    <t>Persentase Indikator mutu Pelayanan Yang Tercapai sesuai standar</t>
  </si>
  <si>
    <t>Tingkat Pemenuhan Kapasitas Sumber Daya Manusia Yang Sesuai Standar</t>
  </si>
  <si>
    <t>Direktur RS H. Hasan Basry Kandangan</t>
  </si>
  <si>
    <t>dr. HJ. RASYIDAH, M.Kes</t>
  </si>
  <si>
    <t>NIP. 19700130 200012 2 001</t>
  </si>
  <si>
    <r>
      <t>(5)</t>
    </r>
    <r>
      <rPr>
        <sz val="7"/>
        <color theme="0"/>
        <rFont val="Arial Narrow"/>
        <family val="2"/>
      </rPr>
      <t xml:space="preserve">             </t>
    </r>
    <r>
      <rPr>
        <sz val="10"/>
        <color theme="0"/>
        <rFont val="Arial Narrow"/>
        <family val="2"/>
      </rPr>
      <t> </t>
    </r>
  </si>
  <si>
    <r>
      <t>≤</t>
    </r>
    <r>
      <rPr>
        <sz val="10"/>
        <color theme="0"/>
        <rFont val="Arial Narrow"/>
        <family val="2"/>
      </rPr>
      <t xml:space="preserve"> 50%</t>
    </r>
  </si>
  <si>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</si>
  <si>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</si>
  <si>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</si>
  <si>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</si>
  <si>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</si>
  <si>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</si>
  <si>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</si>
  <si>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</si>
  <si>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</si>
  <si>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</si>
  <si>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PERIODE PELAKSANAAN TRIWULAN IV TAHUN 2022</t>
  </si>
  <si>
    <t>Kandangan,           Januari 2023</t>
  </si>
  <si>
    <t>Faktor penghambat pencapaian kinerja: Kegiatan penyusunan dokumen perencaanan, koordinasi dan penyusunan laporan keuangan dengan mempertimbangkan efesiensi dan efektivitas rapat digabung dengan kegiatan rapat manjemen di bagian umum. Untuk belanja operasional banyak cetakan baru yang diperlukan sesuai penambahan pelayanan, turun naiknya biaya bulanan internet, terkait bagian/bidang yang belum tepat waktu mengumpulkan kelengkapan administrasi diklat sehingga belum bisa di SPJ-kan.</t>
  </si>
  <si>
    <t>Tindak lanjut yang diperlukan dalam triwulan berikutnya*):  Menunggu barang datang dan selalu follow up agar pengadaan berjalan lancar, pengusulan penambahan anggaran, efesiensi penggunaan internet &amp; penambahan anggaran,perjanjian peserta diklat plg lambat 3 hari setelah selesai diklat menyerahkan kelengkapan administrasi, direalisasikan bulan selanjutnya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</si>
</sst>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_(* #,##0_);_(* \(#,##0\);_(* &quot;-&quot;??_);_(@_)"/>
    <numFmt numFmtId="166" formatCode="_-* #,##0_-;\-* #,##0_-;_-* &quot;-&quot;??_-;_-@_-"/>
    <numFmt numFmtId="167" formatCode="_(* #,##0_);_(* \(#,##0\);_(* &quot;-&quot;_);_(@_)"/>
  </numFmts>
  <fonts count="24" x14ac:knownFonts="1">
    <font>
      <sz val="11"/>
      <color theme="1"/>
      <name val="Calibri"/>
      <family val="2"/>
      <scheme val="minor"/>
    </font>
    <font>
      <sz val="11"/>
      <color theme="1"/>
      <name val="Calibri"/>
      <family val="2"/>
      <scheme val="minor"/>
    </font>
    <font>
      <sz val="11"/>
      <color theme="1"/>
      <name val="Calibri"/>
      <family val="2"/>
      <charset val="1"/>
      <scheme val="minor"/>
    </font>
    <font>
      <sz val="12"/>
      <color theme="1"/>
      <name val="Arial"/>
      <family val="2"/>
    </font>
    <font>
      <sz val="11"/>
      <color theme="1"/>
      <name val="Arial"/>
      <family val="2"/>
    </font>
    <font>
      <b/>
      <u/>
      <sz val="12"/>
      <color theme="1"/>
      <name val="Arial"/>
      <family val="2"/>
    </font>
    <font>
      <b/>
      <sz val="18"/>
      <color theme="1"/>
      <name val="Arial"/>
      <family val="2"/>
    </font>
    <font>
      <sz val="18"/>
      <color theme="1"/>
      <name val="Arial"/>
      <family val="2"/>
    </font>
    <font>
      <b/>
      <sz val="14"/>
      <color theme="1"/>
      <name val="Arial"/>
      <family val="2"/>
    </font>
    <font>
      <b/>
      <sz val="12"/>
      <color theme="1"/>
      <name val="Arial"/>
      <family val="2"/>
    </font>
    <font>
      <b/>
      <i/>
      <sz val="12"/>
      <color theme="1"/>
      <name val="Arial"/>
      <family val="2"/>
    </font>
    <font>
      <sz val="11"/>
      <color rgb="FF000000"/>
      <name val="Calibri"/>
      <family val="2"/>
    </font>
    <font>
      <b/>
      <sz val="9"/>
      <color indexed="81"/>
      <name val="Tahoma"/>
      <family val="2"/>
    </font>
    <font>
      <sz val="9"/>
      <color indexed="81"/>
      <name val="Tahoma"/>
      <family val="2"/>
    </font>
    <font>
      <sz val="12"/>
      <name val="Arial"/>
      <family val="2"/>
    </font>
    <font>
      <sz val="10"/>
      <color theme="0"/>
      <name val="Arial Narrow"/>
      <family val="2"/>
    </font>
    <font>
      <sz val="7"/>
      <color theme="0"/>
      <name val="Arial Narrow"/>
      <family val="2"/>
    </font>
    <font>
      <sz val="12"/>
      <color theme="0"/>
      <name val="Arial Narrow"/>
      <family val="2"/>
    </font>
    <font>
      <sz val="10"/>
      <color rgb="FF000000"/>
      <name val="Arial Narrow"/>
      <family val="2"/>
    </font>
    <font>
      <sz val="7"/>
      <color rgb="FF000000"/>
      <name val="Arial Narrow"/>
      <family val="2"/>
    </font>
    <font>
      <sz val="12"/>
      <color rgb="FF000000"/>
      <name val="Arial Narrow"/>
      <family val="2"/>
    </font>
    <font>
      <b/>
      <sz val="14"/>
      <name val="Arial"/>
      <family val="2"/>
    </font>
    <font>
      <b/>
      <sz val="12"/>
      <name val="Arial"/>
      <family val="2"/>
    </font>
    <font>
      <sz val="11"/>
      <name val="Arial"/>
      <family val="2"/>
    </font>
  </fonts>
  <fills count="9">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00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164" fontId="1" fillId="0" borderId="0" applyFont="0" applyFill="0" applyBorder="0" applyAlignment="0" applyProtection="0"/>
    <xf numFmtId="0" fontId="2" fillId="0" borderId="0"/>
    <xf numFmtId="9" fontId="2"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1" fillId="0" borderId="0"/>
  </cellStyleXfs>
  <cellXfs count="212">
    <xf numFmtId="0" fontId="0" fillId="0" borderId="0" xfId="0"/>
    <xf numFmtId="0" fontId="3" fillId="0" borderId="0" xfId="0" applyFont="1" applyFill="1"/>
    <xf numFmtId="0" fontId="3" fillId="0" borderId="0" xfId="0" applyFont="1" applyFill="1" applyAlignment="1">
      <alignment horizontal="center"/>
    </xf>
    <xf numFmtId="0" fontId="4" fillId="0" borderId="0" xfId="0" applyFont="1" applyFill="1"/>
    <xf numFmtId="0" fontId="7" fillId="0" borderId="0" xfId="0" applyFont="1" applyFill="1"/>
    <xf numFmtId="0" fontId="6" fillId="0" borderId="0" xfId="0" applyFont="1" applyFill="1" applyAlignment="1"/>
    <xf numFmtId="0" fontId="4" fillId="0" borderId="0" xfId="0" applyFont="1" applyFill="1" applyAlignment="1">
      <alignment horizontal="center"/>
    </xf>
    <xf numFmtId="0" fontId="9" fillId="2" borderId="5" xfId="0" applyFont="1" applyFill="1" applyBorder="1" applyAlignment="1">
      <alignment vertical="top" wrapText="1"/>
    </xf>
    <xf numFmtId="0" fontId="9" fillId="3" borderId="1" xfId="0" applyFont="1" applyFill="1" applyBorder="1" applyAlignment="1">
      <alignment horizontal="center"/>
    </xf>
    <xf numFmtId="0" fontId="4" fillId="3" borderId="0" xfId="0" applyFont="1" applyFill="1"/>
    <xf numFmtId="0" fontId="9" fillId="3" borderId="2" xfId="0" applyFont="1" applyFill="1" applyBorder="1" applyAlignment="1">
      <alignment horizontal="center" vertical="top" wrapText="1"/>
    </xf>
    <xf numFmtId="0" fontId="9" fillId="3" borderId="1" xfId="0" applyFont="1" applyFill="1" applyBorder="1" applyAlignment="1">
      <alignment horizontal="center" vertical="top" wrapText="1"/>
    </xf>
    <xf numFmtId="0" fontId="4" fillId="3" borderId="15" xfId="0" applyFont="1" applyFill="1" applyBorder="1"/>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4" fillId="3" borderId="5" xfId="0" applyFont="1" applyFill="1" applyBorder="1"/>
    <xf numFmtId="0" fontId="3" fillId="0" borderId="9" xfId="0" applyFont="1" applyFill="1" applyBorder="1"/>
    <xf numFmtId="0" fontId="3" fillId="0" borderId="9" xfId="0" applyFont="1" applyFill="1" applyBorder="1" applyAlignment="1">
      <alignment horizontal="center"/>
    </xf>
    <xf numFmtId="0" fontId="4" fillId="0" borderId="15" xfId="0" applyFont="1" applyFill="1" applyBorder="1"/>
    <xf numFmtId="0" fontId="3" fillId="0" borderId="15" xfId="0" applyFont="1" applyFill="1" applyBorder="1"/>
    <xf numFmtId="0" fontId="3" fillId="0" borderId="15" xfId="0" applyFont="1" applyFill="1" applyBorder="1" applyAlignment="1">
      <alignment horizontal="center"/>
    </xf>
    <xf numFmtId="0" fontId="3" fillId="0" borderId="5" xfId="0" applyFont="1" applyFill="1" applyBorder="1"/>
    <xf numFmtId="0" fontId="3" fillId="0" borderId="5" xfId="0" applyFont="1" applyFill="1" applyBorder="1" applyAlignment="1">
      <alignment horizontal="center"/>
    </xf>
    <xf numFmtId="0" fontId="9" fillId="0" borderId="9" xfId="0" applyFont="1" applyFill="1" applyBorder="1" applyAlignment="1">
      <alignment horizontal="center" vertical="top"/>
    </xf>
    <xf numFmtId="0" fontId="9" fillId="0" borderId="15" xfId="0" applyFont="1" applyFill="1" applyBorder="1" applyAlignment="1">
      <alignment horizontal="left" vertical="top" wrapText="1"/>
    </xf>
    <xf numFmtId="0" fontId="9" fillId="0" borderId="2" xfId="2" applyFont="1" applyBorder="1" applyAlignment="1">
      <alignment vertical="top" wrapText="1"/>
    </xf>
    <xf numFmtId="0" fontId="9" fillId="0" borderId="1" xfId="0" applyFont="1" applyBorder="1" applyAlignment="1">
      <alignment vertical="top" wrapText="1"/>
    </xf>
    <xf numFmtId="0" fontId="9" fillId="0" borderId="4" xfId="2" applyFont="1" applyBorder="1" applyAlignment="1">
      <alignment vertical="top" wrapText="1"/>
    </xf>
    <xf numFmtId="9" fontId="9" fillId="0" borderId="1" xfId="0" applyNumberFormat="1" applyFont="1" applyFill="1" applyBorder="1" applyAlignment="1">
      <alignment horizontal="center" vertical="top"/>
    </xf>
    <xf numFmtId="166" fontId="9" fillId="0" borderId="1" xfId="2" applyNumberFormat="1" applyFont="1" applyBorder="1" applyAlignment="1">
      <alignment vertical="top" wrapText="1"/>
    </xf>
    <xf numFmtId="2"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165" fontId="9" fillId="0" borderId="1" xfId="1" quotePrefix="1" applyNumberFormat="1" applyFont="1" applyFill="1" applyBorder="1" applyAlignment="1">
      <alignment vertical="top"/>
    </xf>
    <xf numFmtId="2"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xf>
    <xf numFmtId="167" fontId="9" fillId="0" borderId="1" xfId="0" applyNumberFormat="1" applyFont="1" applyFill="1" applyBorder="1" applyAlignment="1">
      <alignment vertical="top"/>
    </xf>
    <xf numFmtId="0" fontId="9" fillId="0" borderId="15" xfId="0" applyFont="1" applyFill="1" applyBorder="1" applyAlignment="1">
      <alignment horizontal="center" vertical="top" wrapText="1"/>
    </xf>
    <xf numFmtId="165" fontId="3" fillId="0" borderId="0" xfId="1" quotePrefix="1" applyNumberFormat="1" applyFont="1" applyFill="1" applyBorder="1" applyAlignment="1">
      <alignment vertical="top"/>
    </xf>
    <xf numFmtId="0" fontId="9" fillId="0" borderId="9" xfId="0" applyFont="1" applyFill="1" applyBorder="1" applyAlignment="1">
      <alignment horizontal="left" vertical="top" wrapText="1"/>
    </xf>
    <xf numFmtId="0" fontId="9" fillId="0" borderId="1" xfId="0" applyFont="1" applyFill="1" applyBorder="1" applyAlignment="1">
      <alignment horizontal="left" vertical="top" wrapText="1"/>
    </xf>
    <xf numFmtId="166" fontId="9" fillId="0" borderId="1" xfId="2" applyNumberFormat="1" applyFont="1" applyBorder="1" applyAlignment="1">
      <alignment horizontal="left" vertical="top" wrapText="1"/>
    </xf>
    <xf numFmtId="41" fontId="3" fillId="0" borderId="1" xfId="4" applyFont="1" applyFill="1" applyBorder="1" applyAlignment="1">
      <alignment vertical="top"/>
    </xf>
    <xf numFmtId="1" fontId="9" fillId="0" borderId="1" xfId="0" applyNumberFormat="1" applyFont="1" applyFill="1" applyBorder="1" applyAlignment="1">
      <alignment horizontal="center" vertical="top"/>
    </xf>
    <xf numFmtId="0" fontId="9" fillId="0" borderId="15" xfId="0" applyFont="1" applyFill="1" applyBorder="1" applyAlignment="1">
      <alignment horizontal="center" vertical="top"/>
    </xf>
    <xf numFmtId="0" fontId="3" fillId="0" borderId="1" xfId="2" applyNumberFormat="1"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9" fontId="3" fillId="0" borderId="1" xfId="0" applyNumberFormat="1" applyFont="1" applyFill="1" applyBorder="1" applyAlignment="1">
      <alignment horizontal="center" vertical="top"/>
    </xf>
    <xf numFmtId="165" fontId="3" fillId="0" borderId="1" xfId="1" applyNumberFormat="1" applyFont="1" applyFill="1" applyBorder="1" applyAlignment="1">
      <alignment vertical="top"/>
    </xf>
    <xf numFmtId="166" fontId="3" fillId="0" borderId="1" xfId="5" applyNumberFormat="1" applyFont="1" applyBorder="1" applyAlignment="1">
      <alignment horizontal="left" vertical="top" wrapText="1"/>
    </xf>
    <xf numFmtId="165" fontId="3" fillId="0" borderId="1" xfId="1" quotePrefix="1" applyNumberFormat="1" applyFont="1" applyFill="1" applyBorder="1" applyAlignment="1">
      <alignment vertical="top"/>
    </xf>
    <xf numFmtId="1" fontId="3" fillId="0" borderId="1" xfId="0" applyNumberFormat="1" applyFont="1" applyFill="1" applyBorder="1" applyAlignment="1">
      <alignment horizontal="center" vertical="top"/>
    </xf>
    <xf numFmtId="2"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67" fontId="3" fillId="0" borderId="1" xfId="0" applyNumberFormat="1" applyFont="1" applyFill="1" applyBorder="1" applyAlignment="1">
      <alignment vertical="top"/>
    </xf>
    <xf numFmtId="0" fontId="3" fillId="0" borderId="1" xfId="2" applyNumberFormat="1" applyFont="1" applyFill="1" applyBorder="1" applyAlignment="1">
      <alignment horizontal="left" vertical="top" wrapText="1"/>
    </xf>
    <xf numFmtId="0" fontId="3" fillId="0" borderId="5" xfId="0" applyFont="1" applyFill="1" applyBorder="1" applyAlignment="1">
      <alignment horizontal="left" vertical="top" wrapText="1"/>
    </xf>
    <xf numFmtId="41" fontId="3" fillId="0" borderId="1" xfId="4" applyFont="1" applyFill="1" applyBorder="1" applyAlignment="1">
      <alignment horizontal="center" vertical="top"/>
    </xf>
    <xf numFmtId="166" fontId="3" fillId="0" borderId="1" xfId="1" quotePrefix="1" applyNumberFormat="1" applyFont="1" applyFill="1" applyBorder="1" applyAlignment="1">
      <alignment vertical="top"/>
    </xf>
    <xf numFmtId="0" fontId="3" fillId="0" borderId="1" xfId="0" applyNumberFormat="1" applyFont="1" applyFill="1" applyBorder="1" applyAlignment="1">
      <alignment horizontal="center" vertical="top"/>
    </xf>
    <xf numFmtId="1" fontId="3" fillId="0" borderId="1" xfId="4" applyNumberFormat="1" applyFont="1" applyFill="1" applyBorder="1" applyAlignment="1">
      <alignment horizontal="center" vertical="top"/>
    </xf>
    <xf numFmtId="41" fontId="3" fillId="0" borderId="1" xfId="4" applyFont="1" applyFill="1" applyBorder="1" applyAlignment="1">
      <alignment horizontal="left" vertical="top"/>
    </xf>
    <xf numFmtId="0" fontId="3" fillId="0" borderId="15" xfId="0" applyFont="1" applyFill="1" applyBorder="1" applyAlignment="1">
      <alignment horizontal="center" vertical="top" wrapText="1"/>
    </xf>
    <xf numFmtId="0" fontId="3" fillId="0" borderId="1" xfId="4" applyNumberFormat="1" applyFont="1" applyFill="1" applyBorder="1" applyAlignment="1">
      <alignment horizontal="center" vertical="top"/>
    </xf>
    <xf numFmtId="1"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9" fillId="4" borderId="1" xfId="0" applyFont="1" applyFill="1" applyBorder="1" applyAlignment="1">
      <alignment horizontal="left" vertical="top" wrapText="1"/>
    </xf>
    <xf numFmtId="0" fontId="9" fillId="0" borderId="1" xfId="4" applyNumberFormat="1" applyFont="1" applyFill="1" applyBorder="1" applyAlignment="1">
      <alignment horizontal="center" vertical="top"/>
    </xf>
    <xf numFmtId="0" fontId="3" fillId="4" borderId="1" xfId="2" applyNumberFormat="1" applyFont="1" applyFill="1" applyBorder="1" applyAlignment="1">
      <alignment horizontal="left" vertical="top" wrapText="1"/>
    </xf>
    <xf numFmtId="0" fontId="3" fillId="4" borderId="5" xfId="0" applyFont="1" applyFill="1" applyBorder="1" applyAlignment="1">
      <alignment horizontal="left" vertical="top" wrapText="1"/>
    </xf>
    <xf numFmtId="166" fontId="3" fillId="5" borderId="1" xfId="5" applyNumberFormat="1" applyFont="1" applyFill="1" applyBorder="1" applyAlignment="1">
      <alignment horizontal="left" vertical="top" wrapText="1"/>
    </xf>
    <xf numFmtId="166" fontId="9" fillId="0" borderId="9" xfId="1" quotePrefix="1" applyNumberFormat="1" applyFont="1" applyFill="1" applyBorder="1" applyAlignment="1">
      <alignment vertical="top"/>
    </xf>
    <xf numFmtId="165" fontId="9" fillId="0" borderId="9" xfId="1" quotePrefix="1" applyNumberFormat="1" applyFont="1" applyFill="1" applyBorder="1" applyAlignment="1">
      <alignment vertical="top"/>
    </xf>
    <xf numFmtId="167" fontId="9" fillId="0" borderId="9" xfId="0" applyNumberFormat="1" applyFont="1" applyFill="1" applyBorder="1" applyAlignment="1">
      <alignment vertical="top"/>
    </xf>
    <xf numFmtId="2" fontId="9" fillId="0" borderId="9" xfId="0" applyNumberFormat="1" applyFont="1" applyFill="1" applyBorder="1" applyAlignment="1">
      <alignment horizontal="center" vertical="top"/>
    </xf>
    <xf numFmtId="166" fontId="9" fillId="0" borderId="1" xfId="1" quotePrefix="1" applyNumberFormat="1" applyFont="1" applyFill="1" applyBorder="1" applyAlignment="1">
      <alignment vertical="top"/>
    </xf>
    <xf numFmtId="0" fontId="3" fillId="4" borderId="4" xfId="2"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3" fillId="0" borderId="1" xfId="0" applyFont="1" applyFill="1" applyBorder="1"/>
    <xf numFmtId="166" fontId="3" fillId="0" borderId="1" xfId="4" applyNumberFormat="1" applyFont="1" applyFill="1" applyBorder="1" applyAlignment="1">
      <alignment vertical="top"/>
    </xf>
    <xf numFmtId="0" fontId="3" fillId="5" borderId="4" xfId="2" applyNumberFormat="1"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2" fontId="3" fillId="6" borderId="1" xfId="0" applyNumberFormat="1" applyFont="1" applyFill="1" applyBorder="1" applyAlignment="1">
      <alignment horizontal="center" vertical="center"/>
    </xf>
    <xf numFmtId="0" fontId="3" fillId="6" borderId="3" xfId="0" applyFont="1" applyFill="1" applyBorder="1" applyAlignment="1">
      <alignment horizontal="center"/>
    </xf>
    <xf numFmtId="2" fontId="3" fillId="6" borderId="2" xfId="0" applyNumberFormat="1" applyFont="1" applyFill="1" applyBorder="1" applyAlignment="1">
      <alignment horizontal="right"/>
    </xf>
    <xf numFmtId="2" fontId="3" fillId="6" borderId="3" xfId="0" applyNumberFormat="1" applyFont="1" applyFill="1" applyBorder="1" applyAlignment="1">
      <alignment horizontal="right"/>
    </xf>
    <xf numFmtId="2" fontId="3" fillId="6" borderId="4" xfId="0" applyNumberFormat="1" applyFont="1" applyFill="1" applyBorder="1" applyAlignment="1">
      <alignment horizontal="right"/>
    </xf>
    <xf numFmtId="0" fontId="3" fillId="6" borderId="1" xfId="0" applyFont="1" applyFill="1" applyBorder="1" applyAlignment="1">
      <alignment horizontal="left"/>
    </xf>
    <xf numFmtId="0" fontId="3" fillId="6" borderId="2" xfId="0" applyFont="1" applyFill="1" applyBorder="1"/>
    <xf numFmtId="0" fontId="3" fillId="6" borderId="3" xfId="0" applyFont="1" applyFill="1" applyBorder="1" applyAlignment="1">
      <alignment horizontal="left"/>
    </xf>
    <xf numFmtId="0" fontId="3" fillId="6" borderId="3" xfId="0" applyFont="1" applyFill="1" applyBorder="1"/>
    <xf numFmtId="0" fontId="3" fillId="6" borderId="4" xfId="0" applyFont="1" applyFill="1" applyBorder="1"/>
    <xf numFmtId="0" fontId="4" fillId="0" borderId="5" xfId="0" applyFont="1" applyFill="1" applyBorder="1"/>
    <xf numFmtId="166" fontId="3" fillId="0" borderId="0" xfId="0" applyNumberFormat="1" applyFont="1" applyFill="1"/>
    <xf numFmtId="165" fontId="3" fillId="0" borderId="0" xfId="0" applyNumberFormat="1" applyFont="1" applyFill="1"/>
    <xf numFmtId="0" fontId="9" fillId="0" borderId="0" xfId="0" applyFont="1" applyFill="1" applyBorder="1"/>
    <xf numFmtId="0" fontId="3" fillId="0" borderId="0" xfId="0" applyFont="1" applyFill="1" applyBorder="1"/>
    <xf numFmtId="166" fontId="4" fillId="0" borderId="0" xfId="0" applyNumberFormat="1" applyFont="1" applyFill="1"/>
    <xf numFmtId="165" fontId="4" fillId="0" borderId="0" xfId="0"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1" xfId="0" applyFont="1" applyFill="1" applyBorder="1" applyAlignment="1">
      <alignment vertical="top"/>
    </xf>
    <xf numFmtId="0" fontId="3" fillId="8" borderId="1" xfId="2" applyNumberFormat="1" applyFont="1" applyFill="1" applyBorder="1" applyAlignment="1">
      <alignment horizontal="left" vertical="top" wrapText="1"/>
    </xf>
    <xf numFmtId="0" fontId="3" fillId="8" borderId="1" xfId="0" applyFont="1" applyFill="1" applyBorder="1" applyAlignment="1">
      <alignment horizontal="left" vertical="top" wrapText="1"/>
    </xf>
    <xf numFmtId="1" fontId="3" fillId="0" borderId="1" xfId="4" quotePrefix="1" applyNumberFormat="1" applyFont="1" applyFill="1" applyBorder="1" applyAlignment="1">
      <alignment horizontal="center" vertical="top"/>
    </xf>
    <xf numFmtId="0" fontId="8" fillId="0" borderId="10" xfId="0" applyFont="1" applyFill="1" applyBorder="1" applyAlignment="1">
      <alignment horizontal="left"/>
    </xf>
    <xf numFmtId="0" fontId="14" fillId="0" borderId="1" xfId="0" applyFont="1" applyFill="1" applyBorder="1" applyAlignment="1">
      <alignment horizontal="center" vertical="top" wrapText="1"/>
    </xf>
    <xf numFmtId="0" fontId="8" fillId="0" borderId="0" xfId="0" applyFont="1" applyFill="1" applyBorder="1" applyAlignment="1">
      <alignment horizontal="left"/>
    </xf>
    <xf numFmtId="0" fontId="15" fillId="0" borderId="0" xfId="6" applyFont="1" applyFill="1" applyBorder="1" applyAlignment="1">
      <alignment horizontal="center" vertical="center" wrapText="1"/>
    </xf>
    <xf numFmtId="0" fontId="17" fillId="0" borderId="0" xfId="6" applyFont="1" applyFill="1" applyBorder="1" applyAlignment="1">
      <alignment horizontal="center" vertical="center" wrapText="1"/>
    </xf>
    <xf numFmtId="0" fontId="18" fillId="7" borderId="16" xfId="6" applyFont="1" applyFill="1" applyBorder="1" applyAlignment="1">
      <alignment horizontal="center" vertical="center" wrapText="1"/>
    </xf>
    <xf numFmtId="0" fontId="18" fillId="0" borderId="16" xfId="6" applyFont="1" applyFill="1" applyBorder="1" applyAlignment="1">
      <alignment horizontal="center" vertical="center" wrapText="1"/>
    </xf>
    <xf numFmtId="0" fontId="20" fillId="0" borderId="16" xfId="6" applyFont="1" applyFill="1" applyBorder="1" applyAlignment="1">
      <alignment horizontal="center" vertical="center" wrapText="1"/>
    </xf>
    <xf numFmtId="0" fontId="8" fillId="0" borderId="10" xfId="0" applyFont="1" applyFill="1" applyBorder="1" applyAlignment="1">
      <alignment horizontal="left"/>
    </xf>
    <xf numFmtId="0" fontId="6" fillId="0" borderId="0" xfId="0" applyFont="1" applyFill="1" applyAlignment="1">
      <alignment horizontal="center"/>
    </xf>
    <xf numFmtId="0" fontId="6" fillId="0" borderId="0" xfId="0" applyFont="1" applyFill="1" applyAlignment="1">
      <alignment horizontal="center" vertical="top"/>
    </xf>
    <xf numFmtId="0" fontId="8" fillId="0" borderId="0" xfId="0" applyFont="1" applyFill="1" applyAlignment="1">
      <alignment horizontal="left" vertical="top"/>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3" borderId="2" xfId="0" applyFont="1" applyFill="1" applyBorder="1" applyAlignment="1">
      <alignment horizontal="center"/>
    </xf>
    <xf numFmtId="0" fontId="9" fillId="3" borderId="4" xfId="0" applyFont="1" applyFill="1" applyBorder="1" applyAlignment="1">
      <alignment horizontal="center"/>
    </xf>
    <xf numFmtId="0" fontId="9" fillId="3" borderId="3" xfId="0" applyFont="1" applyFill="1" applyBorder="1" applyAlignment="1">
      <alignment horizontal="center"/>
    </xf>
    <xf numFmtId="0" fontId="9" fillId="3" borderId="9"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horizontal="center" vertical="top"/>
    </xf>
    <xf numFmtId="0" fontId="9" fillId="3" borderId="4" xfId="0" applyFont="1" applyFill="1" applyBorder="1" applyAlignment="1">
      <alignment horizontal="center" vertical="top"/>
    </xf>
    <xf numFmtId="0" fontId="9" fillId="3" borderId="6" xfId="0" applyFont="1" applyFill="1" applyBorder="1" applyAlignment="1">
      <alignment horizontal="center" vertical="center"/>
    </xf>
    <xf numFmtId="0" fontId="9" fillId="3" borderId="13" xfId="0" applyFont="1" applyFill="1" applyBorder="1" applyAlignment="1">
      <alignment horizontal="center" vertical="center"/>
    </xf>
    <xf numFmtId="0" fontId="3" fillId="6" borderId="2" xfId="0" applyFont="1" applyFill="1" applyBorder="1" applyAlignment="1">
      <alignment horizontal="right"/>
    </xf>
    <xf numFmtId="0" fontId="3" fillId="6" borderId="3" xfId="0" applyFont="1" applyFill="1" applyBorder="1" applyAlignment="1">
      <alignment horizontal="right"/>
    </xf>
    <xf numFmtId="0" fontId="3" fillId="6" borderId="1" xfId="0" applyFont="1" applyFill="1" applyBorder="1" applyAlignment="1">
      <alignment horizontal="left" vertical="top"/>
    </xf>
    <xf numFmtId="0" fontId="9" fillId="3" borderId="14"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9" xfId="0" applyFont="1" applyFill="1" applyBorder="1" applyAlignment="1">
      <alignment horizontal="center"/>
    </xf>
    <xf numFmtId="0" fontId="3" fillId="0" borderId="15" xfId="0" applyFont="1" applyFill="1" applyBorder="1" applyAlignment="1">
      <alignment horizontal="center"/>
    </xf>
    <xf numFmtId="0" fontId="3" fillId="0" borderId="5" xfId="0" applyFont="1" applyFill="1" applyBorder="1" applyAlignment="1">
      <alignment horizontal="center"/>
    </xf>
    <xf numFmtId="0" fontId="3" fillId="0" borderId="9"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9" xfId="0" applyFont="1" applyFill="1" applyBorder="1" applyAlignment="1">
      <alignment horizontal="center" wrapText="1"/>
    </xf>
    <xf numFmtId="0" fontId="3" fillId="0" borderId="15"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6" xfId="0" applyFont="1" applyFill="1" applyBorder="1" applyAlignment="1">
      <alignment horizontal="center" wrapText="1"/>
    </xf>
    <xf numFmtId="0" fontId="3" fillId="0" borderId="8" xfId="0" applyFont="1" applyFill="1" applyBorder="1" applyAlignment="1">
      <alignment horizontal="center" wrapText="1"/>
    </xf>
    <xf numFmtId="0" fontId="3" fillId="0" borderId="13" xfId="0" applyFont="1" applyFill="1" applyBorder="1" applyAlignment="1">
      <alignment horizontal="center" wrapText="1"/>
    </xf>
    <xf numFmtId="0" fontId="5" fillId="0" borderId="0" xfId="0" applyFont="1" applyFill="1" applyAlignment="1">
      <alignment horizontal="center"/>
    </xf>
    <xf numFmtId="0" fontId="3" fillId="0" borderId="0" xfId="0" applyFont="1" applyFill="1" applyAlignment="1">
      <alignment horizontal="center"/>
    </xf>
    <xf numFmtId="0" fontId="9" fillId="0" borderId="0" xfId="0" applyFont="1" applyFill="1" applyAlignment="1">
      <alignment horizontal="center"/>
    </xf>
    <xf numFmtId="0" fontId="3" fillId="0" borderId="0" xfId="0" applyFont="1" applyFill="1" applyAlignment="1">
      <alignment horizontal="center" vertical="top"/>
    </xf>
    <xf numFmtId="0" fontId="21" fillId="0" borderId="0" xfId="0" applyFont="1" applyFill="1" applyBorder="1" applyAlignment="1">
      <alignment horizontal="left"/>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3" borderId="2" xfId="0" applyFont="1" applyFill="1" applyBorder="1" applyAlignment="1">
      <alignment horizontal="center" vertical="top"/>
    </xf>
    <xf numFmtId="0" fontId="22" fillId="3" borderId="4" xfId="0" applyFont="1" applyFill="1" applyBorder="1" applyAlignment="1">
      <alignment horizontal="center" vertical="top"/>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5" xfId="0" applyFont="1" applyFill="1" applyBorder="1" applyAlignment="1">
      <alignment horizontal="center" vertical="center"/>
    </xf>
    <xf numFmtId="0" fontId="14" fillId="0" borderId="6" xfId="0" applyFont="1" applyFill="1" applyBorder="1" applyAlignment="1">
      <alignment horizontal="center" wrapText="1"/>
    </xf>
    <xf numFmtId="0" fontId="14" fillId="0" borderId="9" xfId="0" applyFont="1" applyFill="1" applyBorder="1" applyAlignment="1">
      <alignment horizontal="center" wrapText="1"/>
    </xf>
    <xf numFmtId="0" fontId="14" fillId="0" borderId="8" xfId="0" applyFont="1" applyFill="1" applyBorder="1" applyAlignment="1">
      <alignment horizontal="center" wrapText="1"/>
    </xf>
    <xf numFmtId="0" fontId="14" fillId="0" borderId="15" xfId="0" applyFont="1" applyFill="1" applyBorder="1" applyAlignment="1">
      <alignment horizontal="center" wrapText="1"/>
    </xf>
    <xf numFmtId="0" fontId="14" fillId="0" borderId="13" xfId="0" applyFont="1" applyFill="1" applyBorder="1" applyAlignment="1">
      <alignment horizontal="center" wrapText="1"/>
    </xf>
    <xf numFmtId="0" fontId="14" fillId="0" borderId="5" xfId="0" applyFont="1" applyFill="1" applyBorder="1" applyAlignment="1">
      <alignment horizontal="center" wrapText="1"/>
    </xf>
    <xf numFmtId="0" fontId="22" fillId="0" borderId="1" xfId="0" applyFont="1" applyFill="1" applyBorder="1" applyAlignment="1">
      <alignment horizontal="center" vertical="top" wrapText="1"/>
    </xf>
    <xf numFmtId="166" fontId="22" fillId="0" borderId="1" xfId="2" applyNumberFormat="1" applyFont="1" applyBorder="1" applyAlignment="1">
      <alignment vertical="top" wrapText="1"/>
    </xf>
    <xf numFmtId="166" fontId="22" fillId="0" borderId="1" xfId="2" applyNumberFormat="1" applyFont="1" applyBorder="1" applyAlignment="1">
      <alignment horizontal="left" vertical="top" wrapText="1"/>
    </xf>
    <xf numFmtId="166" fontId="14" fillId="0" borderId="1" xfId="5" applyNumberFormat="1" applyFont="1" applyBorder="1" applyAlignment="1">
      <alignment horizontal="left" vertical="top" wrapText="1"/>
    </xf>
    <xf numFmtId="1" fontId="22" fillId="0" borderId="1" xfId="0" applyNumberFormat="1" applyFont="1" applyFill="1" applyBorder="1" applyAlignment="1">
      <alignment horizontal="center" vertical="top" wrapText="1"/>
    </xf>
    <xf numFmtId="1" fontId="14" fillId="0" borderId="1" xfId="4" quotePrefix="1" applyNumberFormat="1" applyFont="1" applyFill="1" applyBorder="1" applyAlignment="1">
      <alignment horizontal="center" vertical="top"/>
    </xf>
    <xf numFmtId="166" fontId="14" fillId="0" borderId="1" xfId="1" quotePrefix="1" applyNumberFormat="1" applyFont="1" applyFill="1" applyBorder="1" applyAlignment="1">
      <alignment vertical="top"/>
    </xf>
    <xf numFmtId="0" fontId="14" fillId="0" borderId="1" xfId="4" applyNumberFormat="1" applyFont="1" applyFill="1" applyBorder="1" applyAlignment="1">
      <alignment horizontal="center" vertical="top"/>
    </xf>
    <xf numFmtId="0" fontId="22" fillId="0" borderId="1" xfId="4" applyNumberFormat="1" applyFont="1" applyFill="1" applyBorder="1" applyAlignment="1">
      <alignment horizontal="center" vertical="top"/>
    </xf>
    <xf numFmtId="166" fontId="14" fillId="5" borderId="1" xfId="5" applyNumberFormat="1" applyFont="1" applyFill="1" applyBorder="1" applyAlignment="1">
      <alignment horizontal="left" vertical="top" wrapText="1"/>
    </xf>
    <xf numFmtId="166" fontId="22" fillId="0" borderId="9" xfId="1" quotePrefix="1" applyNumberFormat="1" applyFont="1" applyFill="1" applyBorder="1" applyAlignment="1">
      <alignment vertical="top"/>
    </xf>
    <xf numFmtId="166" fontId="22" fillId="0" borderId="1" xfId="1" quotePrefix="1" applyNumberFormat="1" applyFont="1" applyFill="1" applyBorder="1" applyAlignment="1">
      <alignment vertical="top"/>
    </xf>
    <xf numFmtId="0" fontId="14" fillId="0" borderId="1" xfId="0" applyFont="1" applyFill="1" applyBorder="1"/>
    <xf numFmtId="166" fontId="14" fillId="0" borderId="1" xfId="4" applyNumberFormat="1" applyFont="1" applyFill="1" applyBorder="1" applyAlignment="1">
      <alignment vertical="top"/>
    </xf>
    <xf numFmtId="3" fontId="14" fillId="0" borderId="1" xfId="0" applyNumberFormat="1" applyFont="1" applyFill="1" applyBorder="1" applyAlignment="1">
      <alignment horizontal="center" vertical="top" wrapText="1"/>
    </xf>
    <xf numFmtId="0" fontId="14" fillId="0" borderId="0" xfId="0" applyFont="1" applyFill="1"/>
    <xf numFmtId="0" fontId="23" fillId="0" borderId="0" xfId="0" applyFont="1" applyFill="1"/>
    <xf numFmtId="41" fontId="9" fillId="0" borderId="1" xfId="4" applyFont="1" applyFill="1" applyBorder="1" applyAlignment="1">
      <alignment horizontal="center" vertical="top" wrapText="1"/>
    </xf>
  </cellXfs>
  <cellStyles count="7">
    <cellStyle name="Comma" xfId="1" builtinId="3"/>
    <cellStyle name="Comma [0]" xfId="4" builtinId="6"/>
    <cellStyle name="Comma 2 3" xfId="5"/>
    <cellStyle name="Normal" xfId="0" builtinId="0"/>
    <cellStyle name="Normal 2" xfId="6"/>
    <cellStyle name="Normal 2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6"/>
  <sheetViews>
    <sheetView tabSelected="1" topLeftCell="A38" zoomScale="70" zoomScaleNormal="70" workbookViewId="0">
      <selection activeCell="J48" sqref="J48"/>
    </sheetView>
  </sheetViews>
  <sheetFormatPr defaultColWidth="9.140625" defaultRowHeight="14.25" x14ac:dyDescent="0.2"/>
  <cols>
    <col min="1" max="1" width="6.42578125" style="3" customWidth="1"/>
    <col min="2" max="2" width="18" style="3" customWidth="1"/>
    <col min="3" max="3" width="14.85546875" style="3" customWidth="1"/>
    <col min="4" max="4" width="15.5703125" style="3" customWidth="1"/>
    <col min="5" max="5" width="9.42578125" style="3" customWidth="1"/>
    <col min="6" max="6" width="7.7109375" style="3" customWidth="1"/>
    <col min="7" max="7" width="19.140625" style="3" customWidth="1"/>
    <col min="8" max="8" width="8.140625" style="3" customWidth="1"/>
    <col min="9" max="9" width="21.42578125" style="3" customWidth="1"/>
    <col min="10" max="10" width="11.140625" style="210" customWidth="1"/>
    <col min="11" max="11" width="26.140625" style="210" customWidth="1"/>
    <col min="12" max="12" width="8.7109375" style="3" customWidth="1"/>
    <col min="13" max="13" width="21.85546875" style="3" bestFit="1" customWidth="1"/>
    <col min="14" max="14" width="7.7109375" style="3" customWidth="1"/>
    <col min="15" max="15" width="18.7109375" style="3" customWidth="1"/>
    <col min="16" max="16" width="7.7109375" style="3" customWidth="1"/>
    <col min="17" max="17" width="18.28515625" style="3" customWidth="1"/>
    <col min="18" max="18" width="9" style="3" customWidth="1"/>
    <col min="19" max="19" width="17.85546875" style="3" customWidth="1"/>
    <col min="20" max="20" width="8.42578125" style="3" customWidth="1"/>
    <col min="21" max="21" width="11" style="3" bestFit="1" customWidth="1"/>
    <col min="22" max="22" width="5.5703125" style="6" customWidth="1"/>
    <col min="23" max="23" width="19.85546875" style="3" customWidth="1"/>
    <col min="24" max="24" width="16.85546875" style="3" bestFit="1" customWidth="1"/>
    <col min="25" max="25" width="5.5703125" style="6" customWidth="1"/>
    <col min="26" max="26" width="8.42578125" style="3" customWidth="1"/>
    <col min="27" max="27" width="19.42578125" style="3" customWidth="1"/>
    <col min="28" max="28" width="8" style="3" customWidth="1"/>
    <col min="29" max="29" width="5.5703125" style="6" customWidth="1"/>
    <col min="30" max="30" width="13.140625" style="3" customWidth="1"/>
    <col min="31" max="31" width="15" style="3" customWidth="1"/>
    <col min="32" max="32" width="9.140625" style="3"/>
    <col min="33" max="37" width="19.5703125" style="3" customWidth="1"/>
    <col min="38" max="16384" width="9.140625" style="3"/>
  </cols>
  <sheetData>
    <row r="1" spans="1:37" ht="23.25" x14ac:dyDescent="0.35">
      <c r="A1" s="115" t="s">
        <v>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4"/>
    </row>
    <row r="2" spans="1:37" ht="23.25" x14ac:dyDescent="0.35">
      <c r="A2" s="115" t="s">
        <v>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5"/>
    </row>
    <row r="3" spans="1:37" ht="23.25" x14ac:dyDescent="0.35">
      <c r="A3" s="115" t="s">
        <v>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5"/>
    </row>
    <row r="4" spans="1:37" ht="23.25" x14ac:dyDescent="0.35">
      <c r="A4" s="116" t="s">
        <v>123</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4"/>
    </row>
    <row r="5" spans="1:37" ht="18" x14ac:dyDescent="0.2">
      <c r="A5" s="117" t="s">
        <v>8</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1:37" ht="18" x14ac:dyDescent="0.25">
      <c r="A6" s="114" t="s">
        <v>7</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1:37" ht="18" x14ac:dyDescent="0.25">
      <c r="A7" s="106"/>
      <c r="B7" s="106"/>
      <c r="C7" s="106"/>
      <c r="D7" s="106"/>
      <c r="E7" s="108"/>
      <c r="F7" s="108"/>
      <c r="G7" s="108"/>
      <c r="H7" s="108"/>
      <c r="I7" s="108"/>
      <c r="J7" s="175"/>
      <c r="K7" s="175"/>
      <c r="L7" s="108"/>
      <c r="M7" s="108"/>
      <c r="N7" s="108"/>
      <c r="O7" s="108"/>
      <c r="P7" s="108"/>
      <c r="Q7" s="108"/>
      <c r="R7" s="108"/>
      <c r="S7" s="108"/>
      <c r="T7" s="108"/>
      <c r="U7" s="108"/>
      <c r="V7" s="108"/>
      <c r="W7" s="108"/>
      <c r="X7" s="108"/>
      <c r="Y7" s="108"/>
      <c r="Z7" s="108"/>
      <c r="AA7" s="108"/>
      <c r="AB7" s="108"/>
      <c r="AC7" s="108"/>
      <c r="AD7" s="108"/>
    </row>
    <row r="8" spans="1:37" ht="81" customHeight="1" x14ac:dyDescent="0.2">
      <c r="A8" s="126" t="s">
        <v>9</v>
      </c>
      <c r="B8" s="126" t="s">
        <v>10</v>
      </c>
      <c r="C8" s="127" t="s">
        <v>11</v>
      </c>
      <c r="D8" s="127" t="s">
        <v>12</v>
      </c>
      <c r="E8" s="120" t="s">
        <v>13</v>
      </c>
      <c r="F8" s="121"/>
      <c r="G8" s="128"/>
      <c r="H8" s="120" t="s">
        <v>14</v>
      </c>
      <c r="I8" s="128"/>
      <c r="J8" s="176" t="s">
        <v>15</v>
      </c>
      <c r="K8" s="177"/>
      <c r="L8" s="120" t="s">
        <v>16</v>
      </c>
      <c r="M8" s="121"/>
      <c r="N8" s="121"/>
      <c r="O8" s="121"/>
      <c r="P8" s="121"/>
      <c r="Q8" s="121"/>
      <c r="R8" s="121"/>
      <c r="S8" s="128"/>
      <c r="T8" s="120" t="s">
        <v>17</v>
      </c>
      <c r="U8" s="121"/>
      <c r="V8" s="121"/>
      <c r="W8" s="121"/>
      <c r="X8" s="121"/>
      <c r="Y8" s="128"/>
      <c r="Z8" s="120" t="s">
        <v>18</v>
      </c>
      <c r="AA8" s="128"/>
      <c r="AB8" s="120" t="s">
        <v>19</v>
      </c>
      <c r="AC8" s="121"/>
      <c r="AD8" s="121"/>
      <c r="AE8" s="124" t="s">
        <v>20</v>
      </c>
      <c r="AG8" s="6"/>
      <c r="AH8" s="6"/>
      <c r="AI8" s="6"/>
      <c r="AJ8" s="6"/>
      <c r="AK8" s="6"/>
    </row>
    <row r="9" spans="1:37" ht="18" customHeight="1" x14ac:dyDescent="0.2">
      <c r="A9" s="126"/>
      <c r="B9" s="126"/>
      <c r="C9" s="127"/>
      <c r="D9" s="127"/>
      <c r="E9" s="129"/>
      <c r="F9" s="130"/>
      <c r="G9" s="131"/>
      <c r="H9" s="129"/>
      <c r="I9" s="131"/>
      <c r="J9" s="178"/>
      <c r="K9" s="179"/>
      <c r="L9" s="122"/>
      <c r="M9" s="123"/>
      <c r="N9" s="123"/>
      <c r="O9" s="123"/>
      <c r="P9" s="123"/>
      <c r="Q9" s="123"/>
      <c r="R9" s="123"/>
      <c r="S9" s="132"/>
      <c r="T9" s="122"/>
      <c r="U9" s="123"/>
      <c r="V9" s="123"/>
      <c r="W9" s="123"/>
      <c r="X9" s="123"/>
      <c r="Y9" s="132"/>
      <c r="Z9" s="122"/>
      <c r="AA9" s="132"/>
      <c r="AB9" s="122"/>
      <c r="AC9" s="123"/>
      <c r="AD9" s="123"/>
      <c r="AE9" s="125"/>
    </row>
    <row r="10" spans="1:37" ht="15.75" customHeight="1" x14ac:dyDescent="0.2">
      <c r="A10" s="126"/>
      <c r="B10" s="126"/>
      <c r="C10" s="127"/>
      <c r="D10" s="127"/>
      <c r="E10" s="122"/>
      <c r="F10" s="123"/>
      <c r="G10" s="132"/>
      <c r="H10" s="122"/>
      <c r="I10" s="132"/>
      <c r="J10" s="180">
        <v>2022</v>
      </c>
      <c r="K10" s="181"/>
      <c r="L10" s="118" t="s">
        <v>21</v>
      </c>
      <c r="M10" s="119"/>
      <c r="N10" s="118" t="s">
        <v>22</v>
      </c>
      <c r="O10" s="119"/>
      <c r="P10" s="118" t="s">
        <v>23</v>
      </c>
      <c r="Q10" s="119"/>
      <c r="R10" s="118" t="s">
        <v>24</v>
      </c>
      <c r="S10" s="119"/>
      <c r="T10" s="118">
        <v>2022</v>
      </c>
      <c r="U10" s="133"/>
      <c r="V10" s="133"/>
      <c r="W10" s="133"/>
      <c r="X10" s="133"/>
      <c r="Y10" s="119"/>
      <c r="Z10" s="118">
        <v>2022</v>
      </c>
      <c r="AA10" s="119"/>
      <c r="AB10" s="118">
        <v>2022</v>
      </c>
      <c r="AC10" s="133"/>
      <c r="AD10" s="119"/>
      <c r="AE10" s="7"/>
    </row>
    <row r="11" spans="1:37" s="9" customFormat="1" ht="15.75" x14ac:dyDescent="0.25">
      <c r="A11" s="137">
        <v>1</v>
      </c>
      <c r="B11" s="137">
        <v>2</v>
      </c>
      <c r="C11" s="137">
        <v>3</v>
      </c>
      <c r="D11" s="137">
        <v>4</v>
      </c>
      <c r="E11" s="140">
        <v>5</v>
      </c>
      <c r="F11" s="141"/>
      <c r="G11" s="142"/>
      <c r="H11" s="140">
        <v>6</v>
      </c>
      <c r="I11" s="142"/>
      <c r="J11" s="182">
        <v>7</v>
      </c>
      <c r="K11" s="183"/>
      <c r="L11" s="143">
        <v>8</v>
      </c>
      <c r="M11" s="144"/>
      <c r="N11" s="143">
        <v>9</v>
      </c>
      <c r="O11" s="144"/>
      <c r="P11" s="143">
        <v>10</v>
      </c>
      <c r="Q11" s="144"/>
      <c r="R11" s="143">
        <v>11</v>
      </c>
      <c r="S11" s="144"/>
      <c r="T11" s="134">
        <v>12</v>
      </c>
      <c r="U11" s="136"/>
      <c r="V11" s="136"/>
      <c r="W11" s="136"/>
      <c r="X11" s="136"/>
      <c r="Y11" s="135"/>
      <c r="Z11" s="134">
        <v>13</v>
      </c>
      <c r="AA11" s="135"/>
      <c r="AB11" s="134">
        <v>14</v>
      </c>
      <c r="AC11" s="136"/>
      <c r="AD11" s="135"/>
      <c r="AE11" s="8">
        <v>15</v>
      </c>
    </row>
    <row r="12" spans="1:37" s="9" customFormat="1" ht="24.75" customHeight="1" x14ac:dyDescent="0.2">
      <c r="A12" s="138"/>
      <c r="B12" s="138"/>
      <c r="C12" s="138"/>
      <c r="D12" s="138"/>
      <c r="E12" s="145" t="s">
        <v>25</v>
      </c>
      <c r="F12" s="151"/>
      <c r="G12" s="139" t="s">
        <v>26</v>
      </c>
      <c r="H12" s="145" t="s">
        <v>25</v>
      </c>
      <c r="I12" s="139" t="s">
        <v>26</v>
      </c>
      <c r="J12" s="184" t="s">
        <v>25</v>
      </c>
      <c r="K12" s="185" t="s">
        <v>26</v>
      </c>
      <c r="L12" s="145" t="s">
        <v>25</v>
      </c>
      <c r="M12" s="137" t="s">
        <v>26</v>
      </c>
      <c r="N12" s="145" t="s">
        <v>25</v>
      </c>
      <c r="O12" s="137" t="s">
        <v>26</v>
      </c>
      <c r="P12" s="145" t="s">
        <v>25</v>
      </c>
      <c r="Q12" s="137" t="s">
        <v>26</v>
      </c>
      <c r="R12" s="145" t="s">
        <v>25</v>
      </c>
      <c r="S12" s="137" t="s">
        <v>26</v>
      </c>
      <c r="T12" s="10" t="s">
        <v>27</v>
      </c>
      <c r="U12" s="140" t="s">
        <v>28</v>
      </c>
      <c r="V12" s="142"/>
      <c r="W12" s="11" t="s">
        <v>29</v>
      </c>
      <c r="X12" s="140" t="s">
        <v>30</v>
      </c>
      <c r="Y12" s="142"/>
      <c r="Z12" s="10" t="s">
        <v>31</v>
      </c>
      <c r="AA12" s="11" t="s">
        <v>32</v>
      </c>
      <c r="AB12" s="140" t="s">
        <v>33</v>
      </c>
      <c r="AC12" s="142"/>
      <c r="AD12" s="11" t="s">
        <v>34</v>
      </c>
      <c r="AE12" s="12"/>
    </row>
    <row r="13" spans="1:37" s="9" customFormat="1" ht="15.75" x14ac:dyDescent="0.2">
      <c r="A13" s="139"/>
      <c r="B13" s="139"/>
      <c r="C13" s="139"/>
      <c r="D13" s="139"/>
      <c r="E13" s="146"/>
      <c r="F13" s="150"/>
      <c r="G13" s="152"/>
      <c r="H13" s="146"/>
      <c r="I13" s="152"/>
      <c r="J13" s="186"/>
      <c r="K13" s="187"/>
      <c r="L13" s="146"/>
      <c r="M13" s="139"/>
      <c r="N13" s="146"/>
      <c r="O13" s="139"/>
      <c r="P13" s="146"/>
      <c r="Q13" s="139"/>
      <c r="R13" s="146"/>
      <c r="S13" s="139"/>
      <c r="T13" s="13" t="s">
        <v>25</v>
      </c>
      <c r="U13" s="146" t="s">
        <v>25</v>
      </c>
      <c r="V13" s="150"/>
      <c r="W13" s="14" t="s">
        <v>26</v>
      </c>
      <c r="X13" s="146" t="s">
        <v>26</v>
      </c>
      <c r="Y13" s="150"/>
      <c r="Z13" s="13" t="s">
        <v>25</v>
      </c>
      <c r="AA13" s="14" t="s">
        <v>26</v>
      </c>
      <c r="AB13" s="146" t="s">
        <v>25</v>
      </c>
      <c r="AC13" s="150"/>
      <c r="AD13" s="14" t="s">
        <v>26</v>
      </c>
      <c r="AE13" s="15"/>
    </row>
    <row r="14" spans="1:37" ht="15" hidden="1" customHeight="1" x14ac:dyDescent="0.2">
      <c r="A14" s="153"/>
      <c r="B14" s="156" t="s">
        <v>35</v>
      </c>
      <c r="C14" s="159" t="s">
        <v>36</v>
      </c>
      <c r="D14" s="156" t="s">
        <v>37</v>
      </c>
      <c r="E14" s="162" t="s">
        <v>38</v>
      </c>
      <c r="F14" s="163"/>
      <c r="G14" s="153"/>
      <c r="H14" s="162" t="s">
        <v>39</v>
      </c>
      <c r="I14" s="159" t="s">
        <v>40</v>
      </c>
      <c r="J14" s="188" t="s">
        <v>41</v>
      </c>
      <c r="K14" s="189" t="s">
        <v>42</v>
      </c>
      <c r="L14" s="168" t="s">
        <v>43</v>
      </c>
      <c r="M14" s="16"/>
      <c r="N14" s="16"/>
      <c r="O14" s="16"/>
      <c r="P14" s="16"/>
      <c r="Q14" s="16"/>
      <c r="R14" s="16"/>
      <c r="S14" s="16"/>
      <c r="T14" s="16"/>
      <c r="U14" s="16"/>
      <c r="V14" s="17"/>
      <c r="W14" s="16"/>
      <c r="X14" s="16"/>
      <c r="Y14" s="17"/>
      <c r="Z14" s="16"/>
      <c r="AA14" s="16"/>
      <c r="AB14" s="16"/>
      <c r="AC14" s="17"/>
      <c r="AD14" s="16"/>
      <c r="AE14" s="18"/>
    </row>
    <row r="15" spans="1:37" ht="15" hidden="1" customHeight="1" x14ac:dyDescent="0.2">
      <c r="A15" s="154"/>
      <c r="B15" s="157"/>
      <c r="C15" s="160"/>
      <c r="D15" s="157"/>
      <c r="E15" s="164"/>
      <c r="F15" s="165"/>
      <c r="G15" s="154"/>
      <c r="H15" s="164"/>
      <c r="I15" s="160"/>
      <c r="J15" s="190"/>
      <c r="K15" s="191"/>
      <c r="L15" s="169"/>
      <c r="M15" s="19"/>
      <c r="N15" s="19"/>
      <c r="O15" s="19"/>
      <c r="P15" s="19"/>
      <c r="Q15" s="19"/>
      <c r="R15" s="19"/>
      <c r="S15" s="19"/>
      <c r="T15" s="19"/>
      <c r="U15" s="19"/>
      <c r="V15" s="20"/>
      <c r="W15" s="19"/>
      <c r="X15" s="19"/>
      <c r="Y15" s="20"/>
      <c r="Z15" s="19"/>
      <c r="AA15" s="19"/>
      <c r="AB15" s="19"/>
      <c r="AC15" s="20"/>
      <c r="AD15" s="19"/>
      <c r="AE15" s="18"/>
    </row>
    <row r="16" spans="1:37" ht="15" hidden="1" customHeight="1" x14ac:dyDescent="0.2">
      <c r="A16" s="155"/>
      <c r="B16" s="158"/>
      <c r="C16" s="161"/>
      <c r="D16" s="158"/>
      <c r="E16" s="166"/>
      <c r="F16" s="167"/>
      <c r="G16" s="155"/>
      <c r="H16" s="166"/>
      <c r="I16" s="161"/>
      <c r="J16" s="192"/>
      <c r="K16" s="193"/>
      <c r="L16" s="170"/>
      <c r="M16" s="21"/>
      <c r="N16" s="21"/>
      <c r="O16" s="21"/>
      <c r="P16" s="21"/>
      <c r="Q16" s="21"/>
      <c r="R16" s="21"/>
      <c r="S16" s="21"/>
      <c r="T16" s="21"/>
      <c r="U16" s="21"/>
      <c r="V16" s="22"/>
      <c r="W16" s="21"/>
      <c r="X16" s="21"/>
      <c r="Y16" s="22"/>
      <c r="Z16" s="21"/>
      <c r="AA16" s="21"/>
      <c r="AB16" s="21"/>
      <c r="AC16" s="22"/>
      <c r="AD16" s="21"/>
      <c r="AE16" s="18"/>
    </row>
    <row r="17" spans="1:34" ht="126" customHeight="1" x14ac:dyDescent="0.2">
      <c r="A17" s="23">
        <v>1</v>
      </c>
      <c r="B17" s="24" t="s">
        <v>44</v>
      </c>
      <c r="C17" s="25" t="s">
        <v>45</v>
      </c>
      <c r="D17" s="26" t="s">
        <v>2</v>
      </c>
      <c r="E17" s="27">
        <v>100</v>
      </c>
      <c r="F17" s="28" t="s">
        <v>0</v>
      </c>
      <c r="G17" s="29">
        <f>G18+G21+G25</f>
        <v>163817980049</v>
      </c>
      <c r="H17" s="30">
        <v>100</v>
      </c>
      <c r="I17" s="29">
        <f>I18+I21+I25</f>
        <v>45218524653</v>
      </c>
      <c r="J17" s="194">
        <v>100</v>
      </c>
      <c r="K17" s="195">
        <f>K18+K21+K25</f>
        <v>52167536672</v>
      </c>
      <c r="L17" s="32">
        <v>100</v>
      </c>
      <c r="M17" s="29">
        <f>M18+M21</f>
        <v>8300132441</v>
      </c>
      <c r="N17" s="32">
        <v>100</v>
      </c>
      <c r="O17" s="33">
        <f>O18+O21</f>
        <v>14501673936</v>
      </c>
      <c r="P17" s="32">
        <v>100</v>
      </c>
      <c r="Q17" s="33">
        <f>Q18+Q21</f>
        <v>13572685711</v>
      </c>
      <c r="R17" s="30">
        <v>100</v>
      </c>
      <c r="S17" s="33">
        <f>S18+S21</f>
        <v>11718763425</v>
      </c>
      <c r="T17" s="34">
        <f>AVERAGE(L17,N17,P17,R17)</f>
        <v>100</v>
      </c>
      <c r="U17" s="34">
        <f t="shared" ref="U17:U24" si="0">T17/J17*100</f>
        <v>100</v>
      </c>
      <c r="V17" s="35" t="s">
        <v>0</v>
      </c>
      <c r="W17" s="36">
        <f>SUM(M17,O17,Q17,S17)</f>
        <v>48093255513</v>
      </c>
      <c r="X17" s="34">
        <f>W17/K17*100</f>
        <v>92.190006623052227</v>
      </c>
      <c r="Y17" s="35" t="s">
        <v>0</v>
      </c>
      <c r="Z17" s="34"/>
      <c r="AA17" s="36"/>
      <c r="AB17" s="34"/>
      <c r="AC17" s="35"/>
      <c r="AD17" s="34"/>
      <c r="AE17" s="37" t="s">
        <v>46</v>
      </c>
      <c r="AH17" s="38">
        <f>M17+O17+Q17+S17</f>
        <v>48093255513</v>
      </c>
    </row>
    <row r="18" spans="1:34" ht="126" x14ac:dyDescent="0.2">
      <c r="A18" s="23">
        <v>2</v>
      </c>
      <c r="B18" s="39" t="s">
        <v>47</v>
      </c>
      <c r="C18" s="40" t="s">
        <v>48</v>
      </c>
      <c r="D18" s="40" t="s">
        <v>49</v>
      </c>
      <c r="E18" s="31">
        <f>SUM(E19:E20)</f>
        <v>45</v>
      </c>
      <c r="F18" s="28" t="s">
        <v>52</v>
      </c>
      <c r="G18" s="41">
        <f t="shared" ref="G18:N18" si="1">SUM(G19:G20)</f>
        <v>28518000</v>
      </c>
      <c r="H18" s="31">
        <f t="shared" si="1"/>
        <v>15</v>
      </c>
      <c r="I18" s="41">
        <f t="shared" si="1"/>
        <v>1375000</v>
      </c>
      <c r="J18" s="194">
        <f t="shared" si="1"/>
        <v>15</v>
      </c>
      <c r="K18" s="196"/>
      <c r="L18" s="31">
        <f t="shared" si="1"/>
        <v>5</v>
      </c>
      <c r="M18" s="41">
        <f t="shared" si="1"/>
        <v>0</v>
      </c>
      <c r="N18" s="31">
        <f t="shared" si="1"/>
        <v>4</v>
      </c>
      <c r="O18" s="42">
        <f>O19+O20</f>
        <v>0</v>
      </c>
      <c r="P18" s="31">
        <f>SUM(P19:P20)</f>
        <v>2</v>
      </c>
      <c r="Q18" s="42">
        <f>Q19+Q20</f>
        <v>0</v>
      </c>
      <c r="R18" s="211">
        <f>SUM(R19:R20)</f>
        <v>4</v>
      </c>
      <c r="S18" s="42"/>
      <c r="T18" s="43">
        <f>SUM(L18,N18,P18,R18)</f>
        <v>15</v>
      </c>
      <c r="U18" s="34">
        <f>T18/J18*100</f>
        <v>100</v>
      </c>
      <c r="V18" s="35" t="s">
        <v>0</v>
      </c>
      <c r="W18" s="36">
        <f>SUM(M18,O18,Q18,S18)</f>
        <v>0</v>
      </c>
      <c r="X18" s="34"/>
      <c r="Y18" s="35"/>
      <c r="Z18" s="34"/>
      <c r="AA18" s="36"/>
      <c r="AB18" s="34"/>
      <c r="AC18" s="35"/>
      <c r="AD18" s="34"/>
      <c r="AE18" s="37"/>
      <c r="AH18" s="38"/>
    </row>
    <row r="19" spans="1:34" ht="75" x14ac:dyDescent="0.2">
      <c r="A19" s="44"/>
      <c r="B19" s="24"/>
      <c r="C19" s="45" t="s">
        <v>50</v>
      </c>
      <c r="D19" s="46" t="s">
        <v>51</v>
      </c>
      <c r="E19" s="47">
        <v>15</v>
      </c>
      <c r="F19" s="48" t="s">
        <v>52</v>
      </c>
      <c r="G19" s="42">
        <f>8000000+7994400+8020000</f>
        <v>24014400</v>
      </c>
      <c r="H19" s="47">
        <v>5</v>
      </c>
      <c r="I19" s="49">
        <v>1375000</v>
      </c>
      <c r="J19" s="107">
        <v>5</v>
      </c>
      <c r="K19" s="197"/>
      <c r="L19" s="47">
        <v>1</v>
      </c>
      <c r="M19" s="50">
        <v>0</v>
      </c>
      <c r="N19" s="47">
        <v>3</v>
      </c>
      <c r="O19" s="51">
        <v>0</v>
      </c>
      <c r="P19" s="47">
        <v>1</v>
      </c>
      <c r="Q19" s="51">
        <v>0</v>
      </c>
      <c r="R19" s="47"/>
      <c r="S19" s="51"/>
      <c r="T19" s="52">
        <f t="shared" ref="T19:T24" si="2">SUM(L19,N19,P19,R19)</f>
        <v>5</v>
      </c>
      <c r="U19" s="53">
        <f t="shared" si="0"/>
        <v>100</v>
      </c>
      <c r="V19" s="54" t="s">
        <v>0</v>
      </c>
      <c r="W19" s="55">
        <f t="shared" ref="W19:W24" si="3">SUM(M19,O19,Q19,S19)</f>
        <v>0</v>
      </c>
      <c r="X19" s="53"/>
      <c r="Y19" s="54"/>
      <c r="Z19" s="52"/>
      <c r="AA19" s="55"/>
      <c r="AB19" s="53"/>
      <c r="AC19" s="54"/>
      <c r="AD19" s="53"/>
      <c r="AE19" s="18"/>
      <c r="AH19" s="38"/>
    </row>
    <row r="20" spans="1:34" ht="90" x14ac:dyDescent="0.2">
      <c r="A20" s="44"/>
      <c r="B20" s="24"/>
      <c r="C20" s="45" t="s">
        <v>53</v>
      </c>
      <c r="D20" s="46" t="s">
        <v>54</v>
      </c>
      <c r="E20" s="47">
        <v>30</v>
      </c>
      <c r="F20" s="48" t="s">
        <v>55</v>
      </c>
      <c r="G20" s="42">
        <f>1500000+1498600+1505000</f>
        <v>4503600</v>
      </c>
      <c r="H20" s="47">
        <v>10</v>
      </c>
      <c r="I20" s="49">
        <v>0</v>
      </c>
      <c r="J20" s="107">
        <v>10</v>
      </c>
      <c r="K20" s="197"/>
      <c r="L20" s="47">
        <v>4</v>
      </c>
      <c r="M20" s="50">
        <v>0</v>
      </c>
      <c r="N20" s="47">
        <v>1</v>
      </c>
      <c r="O20" s="51">
        <v>0</v>
      </c>
      <c r="P20" s="47">
        <v>1</v>
      </c>
      <c r="Q20" s="51">
        <v>0</v>
      </c>
      <c r="R20" s="47">
        <v>4</v>
      </c>
      <c r="S20" s="51"/>
      <c r="T20" s="52">
        <f t="shared" si="2"/>
        <v>10</v>
      </c>
      <c r="U20" s="53">
        <f t="shared" si="0"/>
        <v>100</v>
      </c>
      <c r="V20" s="54" t="s">
        <v>0</v>
      </c>
      <c r="W20" s="55">
        <f t="shared" si="3"/>
        <v>0</v>
      </c>
      <c r="X20" s="53"/>
      <c r="Y20" s="54"/>
      <c r="Z20" s="52"/>
      <c r="AA20" s="55"/>
      <c r="AB20" s="53"/>
      <c r="AC20" s="54"/>
      <c r="AD20" s="53"/>
      <c r="AE20" s="18"/>
      <c r="AH20" s="38"/>
    </row>
    <row r="21" spans="1:34" ht="94.5" x14ac:dyDescent="0.2">
      <c r="A21" s="44"/>
      <c r="B21" s="24"/>
      <c r="C21" s="40" t="s">
        <v>1</v>
      </c>
      <c r="D21" s="40" t="s">
        <v>56</v>
      </c>
      <c r="E21" s="32">
        <f>SUM(E23:E24)</f>
        <v>42</v>
      </c>
      <c r="F21" s="28" t="s">
        <v>52</v>
      </c>
      <c r="G21" s="41">
        <f>SUM(G22:G24)</f>
        <v>160543087049</v>
      </c>
      <c r="H21" s="32">
        <f>SUM(H23:H24)</f>
        <v>14</v>
      </c>
      <c r="I21" s="41">
        <f>SUM(I22:I24)</f>
        <v>42058989153</v>
      </c>
      <c r="J21" s="198">
        <f>SUM(J23:J24)</f>
        <v>14</v>
      </c>
      <c r="K21" s="196">
        <f>SUM(K22:K24)</f>
        <v>52167536672</v>
      </c>
      <c r="L21" s="32">
        <f>SUM(L23:L24)</f>
        <v>3</v>
      </c>
      <c r="M21" s="41">
        <f>SUM(M22:M24)</f>
        <v>8300132441</v>
      </c>
      <c r="N21" s="32">
        <f>SUM(N23:N24)</f>
        <v>4</v>
      </c>
      <c r="O21" s="33">
        <f>O22+O23+O24</f>
        <v>14501673936</v>
      </c>
      <c r="P21" s="32">
        <f>SUM(P23:P24)</f>
        <v>3</v>
      </c>
      <c r="Q21" s="33">
        <f>Q22+Q23+Q24</f>
        <v>13572685711</v>
      </c>
      <c r="R21" s="211">
        <f>SUM(R23:R24)</f>
        <v>4</v>
      </c>
      <c r="S21" s="33">
        <f>S22+S23+S24</f>
        <v>11718763425</v>
      </c>
      <c r="T21" s="43">
        <f t="shared" si="2"/>
        <v>14</v>
      </c>
      <c r="U21" s="34">
        <f t="shared" si="0"/>
        <v>100</v>
      </c>
      <c r="V21" s="35" t="s">
        <v>0</v>
      </c>
      <c r="W21" s="36">
        <f>SUM(M21,O21,Q21,S21)</f>
        <v>48093255513</v>
      </c>
      <c r="X21" s="34">
        <f t="shared" ref="X21:X22" si="4">W21/K21*100</f>
        <v>92.190006623052227</v>
      </c>
      <c r="Y21" s="35" t="s">
        <v>0</v>
      </c>
      <c r="Z21" s="34"/>
      <c r="AA21" s="36"/>
      <c r="AB21" s="34"/>
      <c r="AC21" s="35"/>
      <c r="AD21" s="34"/>
      <c r="AE21" s="18"/>
      <c r="AH21" s="38"/>
    </row>
    <row r="22" spans="1:34" ht="90" x14ac:dyDescent="0.2">
      <c r="A22" s="44"/>
      <c r="B22" s="24"/>
      <c r="C22" s="56" t="s">
        <v>57</v>
      </c>
      <c r="D22" s="57" t="s">
        <v>58</v>
      </c>
      <c r="E22" s="105">
        <v>536</v>
      </c>
      <c r="F22" s="48" t="s">
        <v>59</v>
      </c>
      <c r="G22" s="42">
        <f>44539017427+57994532111+57994532111</f>
        <v>160528081649</v>
      </c>
      <c r="H22" s="61">
        <v>417</v>
      </c>
      <c r="I22" s="49">
        <v>42056651653</v>
      </c>
      <c r="J22" s="199">
        <v>536</v>
      </c>
      <c r="K22" s="200">
        <v>52167536672</v>
      </c>
      <c r="L22" s="105">
        <v>424</v>
      </c>
      <c r="M22" s="59">
        <v>8300132441</v>
      </c>
      <c r="N22" s="60">
        <v>469</v>
      </c>
      <c r="O22" s="51">
        <v>14501673936</v>
      </c>
      <c r="P22" s="60">
        <v>533</v>
      </c>
      <c r="Q22" s="51">
        <v>13572685711</v>
      </c>
      <c r="R22" s="60">
        <v>531</v>
      </c>
      <c r="S22" s="51">
        <v>11718763425</v>
      </c>
      <c r="T22" s="61">
        <f>AVERAGE(L22,N22,P22,R22)</f>
        <v>489.25</v>
      </c>
      <c r="U22" s="53">
        <f>T22/J22*100</f>
        <v>91.277985074626869</v>
      </c>
      <c r="V22" s="54" t="s">
        <v>0</v>
      </c>
      <c r="W22" s="55">
        <f t="shared" si="3"/>
        <v>48093255513</v>
      </c>
      <c r="X22" s="53">
        <f t="shared" si="4"/>
        <v>92.190006623052227</v>
      </c>
      <c r="Y22" s="54" t="s">
        <v>0</v>
      </c>
      <c r="Z22" s="62"/>
      <c r="AA22" s="55"/>
      <c r="AB22" s="53"/>
      <c r="AC22" s="54"/>
      <c r="AD22" s="53"/>
      <c r="AE22" s="63"/>
      <c r="AH22" s="38">
        <f>M22+O22+Q22+S22</f>
        <v>48093255513</v>
      </c>
    </row>
    <row r="23" spans="1:34" ht="210" x14ac:dyDescent="0.2">
      <c r="A23" s="44"/>
      <c r="B23" s="24"/>
      <c r="C23" s="45" t="s">
        <v>60</v>
      </c>
      <c r="D23" s="46" t="s">
        <v>61</v>
      </c>
      <c r="E23" s="64">
        <v>39</v>
      </c>
      <c r="F23" s="48" t="s">
        <v>55</v>
      </c>
      <c r="G23" s="51">
        <f>3000000+2998600+3005000</f>
        <v>9003600</v>
      </c>
      <c r="H23" s="58">
        <v>13</v>
      </c>
      <c r="I23" s="49">
        <v>1712500</v>
      </c>
      <c r="J23" s="201">
        <v>13</v>
      </c>
      <c r="K23" s="200"/>
      <c r="L23" s="64">
        <v>3</v>
      </c>
      <c r="M23" s="59">
        <v>0</v>
      </c>
      <c r="N23" s="64">
        <v>3</v>
      </c>
      <c r="O23" s="51"/>
      <c r="P23" s="64">
        <v>3</v>
      </c>
      <c r="Q23" s="51">
        <v>0</v>
      </c>
      <c r="R23" s="64">
        <v>4</v>
      </c>
      <c r="S23" s="51"/>
      <c r="T23" s="52">
        <f t="shared" si="2"/>
        <v>13</v>
      </c>
      <c r="U23" s="53">
        <f t="shared" si="0"/>
        <v>100</v>
      </c>
      <c r="V23" s="54" t="s">
        <v>0</v>
      </c>
      <c r="W23" s="55">
        <f t="shared" si="3"/>
        <v>0</v>
      </c>
      <c r="X23" s="53"/>
      <c r="Y23" s="54"/>
      <c r="Z23" s="62"/>
      <c r="AA23" s="55"/>
      <c r="AB23" s="53"/>
      <c r="AC23" s="54"/>
      <c r="AD23" s="53"/>
      <c r="AE23" s="63"/>
      <c r="AH23" s="38">
        <f>M23+O23+Q23+S23</f>
        <v>0</v>
      </c>
    </row>
    <row r="24" spans="1:34" ht="105" x14ac:dyDescent="0.2">
      <c r="A24" s="44"/>
      <c r="B24" s="24"/>
      <c r="C24" s="45" t="s">
        <v>62</v>
      </c>
      <c r="D24" s="46" t="s">
        <v>63</v>
      </c>
      <c r="E24" s="64">
        <v>3</v>
      </c>
      <c r="F24" s="48" t="s">
        <v>52</v>
      </c>
      <c r="G24" s="51">
        <f>2000000+1999300+2002500</f>
        <v>6001800</v>
      </c>
      <c r="H24" s="58">
        <v>1</v>
      </c>
      <c r="I24" s="49">
        <v>625000</v>
      </c>
      <c r="J24" s="201">
        <v>1</v>
      </c>
      <c r="K24" s="200"/>
      <c r="L24" s="64">
        <v>0</v>
      </c>
      <c r="M24" s="59">
        <v>0</v>
      </c>
      <c r="N24" s="65">
        <v>1</v>
      </c>
      <c r="O24" s="51">
        <v>0</v>
      </c>
      <c r="P24" s="65">
        <v>0</v>
      </c>
      <c r="Q24" s="51">
        <v>0</v>
      </c>
      <c r="R24" s="66"/>
      <c r="S24" s="51"/>
      <c r="T24" s="52">
        <f t="shared" si="2"/>
        <v>1</v>
      </c>
      <c r="U24" s="52">
        <f t="shared" si="0"/>
        <v>100</v>
      </c>
      <c r="V24" s="54" t="s">
        <v>0</v>
      </c>
      <c r="W24" s="55">
        <f t="shared" si="3"/>
        <v>0</v>
      </c>
      <c r="X24" s="53"/>
      <c r="Y24" s="54"/>
      <c r="Z24" s="53"/>
      <c r="AA24" s="55"/>
      <c r="AB24" s="53"/>
      <c r="AC24" s="54"/>
      <c r="AD24" s="53"/>
      <c r="AE24" s="18"/>
      <c r="AH24" s="38"/>
    </row>
    <row r="25" spans="1:34" ht="94.5" x14ac:dyDescent="0.2">
      <c r="A25" s="44"/>
      <c r="B25" s="24"/>
      <c r="C25" s="67" t="s">
        <v>64</v>
      </c>
      <c r="D25" s="67" t="s">
        <v>65</v>
      </c>
      <c r="E25" s="68">
        <v>1</v>
      </c>
      <c r="F25" s="28" t="s">
        <v>52</v>
      </c>
      <c r="G25" s="41">
        <f>SUM(G26)</f>
        <v>3246375000</v>
      </c>
      <c r="H25" s="32">
        <v>1</v>
      </c>
      <c r="I25" s="41">
        <f>SUM(I26)</f>
        <v>3158160500</v>
      </c>
      <c r="J25" s="202"/>
      <c r="K25" s="196"/>
      <c r="L25" s="68"/>
      <c r="M25" s="41"/>
      <c r="N25" s="31"/>
      <c r="O25" s="33"/>
      <c r="P25" s="31"/>
      <c r="Q25" s="33"/>
      <c r="R25" s="31"/>
      <c r="S25" s="33"/>
      <c r="T25" s="43"/>
      <c r="U25" s="34"/>
      <c r="V25" s="35"/>
      <c r="W25" s="36"/>
      <c r="X25" s="34"/>
      <c r="Y25" s="35"/>
      <c r="Z25" s="34"/>
      <c r="AA25" s="36"/>
      <c r="AB25" s="34"/>
      <c r="AC25" s="35"/>
      <c r="AD25" s="34"/>
      <c r="AE25" s="18"/>
      <c r="AH25" s="38"/>
    </row>
    <row r="26" spans="1:34" ht="120" x14ac:dyDescent="0.2">
      <c r="A26" s="44"/>
      <c r="B26" s="24"/>
      <c r="C26" s="69" t="s">
        <v>66</v>
      </c>
      <c r="D26" s="70" t="s">
        <v>67</v>
      </c>
      <c r="E26" s="47">
        <v>1</v>
      </c>
      <c r="F26" s="48" t="s">
        <v>68</v>
      </c>
      <c r="G26" s="71">
        <v>3246375000</v>
      </c>
      <c r="H26" s="65">
        <v>1</v>
      </c>
      <c r="I26" s="49">
        <v>3158160500</v>
      </c>
      <c r="J26" s="107"/>
      <c r="K26" s="203"/>
      <c r="L26" s="47"/>
      <c r="M26" s="71"/>
      <c r="N26" s="47"/>
      <c r="O26" s="51"/>
      <c r="P26" s="47"/>
      <c r="Q26" s="51"/>
      <c r="R26" s="47"/>
      <c r="S26" s="51"/>
      <c r="T26" s="52"/>
      <c r="U26" s="53"/>
      <c r="V26" s="54"/>
      <c r="W26" s="55"/>
      <c r="X26" s="53"/>
      <c r="Y26" s="54"/>
      <c r="Z26" s="53"/>
      <c r="AA26" s="55"/>
      <c r="AB26" s="53"/>
      <c r="AC26" s="54"/>
      <c r="AD26" s="53"/>
      <c r="AE26" s="18"/>
      <c r="AH26" s="38"/>
    </row>
    <row r="27" spans="1:34" ht="126" x14ac:dyDescent="0.2">
      <c r="A27" s="23">
        <v>3</v>
      </c>
      <c r="B27" s="39" t="s">
        <v>69</v>
      </c>
      <c r="C27" s="39" t="s">
        <v>70</v>
      </c>
      <c r="D27" s="40" t="s">
        <v>106</v>
      </c>
      <c r="E27" s="31">
        <v>93</v>
      </c>
      <c r="F27" s="28" t="s">
        <v>0</v>
      </c>
      <c r="G27" s="72">
        <f>G28+G32</f>
        <v>502404735319</v>
      </c>
      <c r="H27" s="31">
        <v>97.71</v>
      </c>
      <c r="I27" s="72">
        <f>I28+I32</f>
        <v>157207693011</v>
      </c>
      <c r="J27" s="194">
        <v>92</v>
      </c>
      <c r="K27" s="204">
        <f>K28+K32</f>
        <v>184681555935</v>
      </c>
      <c r="L27" s="31">
        <v>0</v>
      </c>
      <c r="M27" s="72">
        <f>M28+M32</f>
        <v>37651468478</v>
      </c>
      <c r="N27" s="31">
        <v>0</v>
      </c>
      <c r="O27" s="73">
        <f>O32</f>
        <v>26104438559</v>
      </c>
      <c r="P27" s="31">
        <v>0</v>
      </c>
      <c r="Q27" s="73">
        <f>Q32</f>
        <v>26626077937</v>
      </c>
      <c r="R27" s="31"/>
      <c r="S27" s="73">
        <f>S32</f>
        <v>59196561076</v>
      </c>
      <c r="T27" s="43">
        <f>SUM(L27,N27,P27,R27)</f>
        <v>0</v>
      </c>
      <c r="U27" s="34">
        <f>T27/J27*100</f>
        <v>0</v>
      </c>
      <c r="V27" s="35" t="s">
        <v>0</v>
      </c>
      <c r="W27" s="74">
        <f>SUM(M27,O27,Q27,S27)</f>
        <v>149578546050</v>
      </c>
      <c r="X27" s="75">
        <f>W27/K27*100</f>
        <v>80.992682400101316</v>
      </c>
      <c r="Y27" s="23" t="s">
        <v>0</v>
      </c>
      <c r="Z27" s="43"/>
      <c r="AA27" s="74"/>
      <c r="AB27" s="34"/>
      <c r="AC27" s="35"/>
      <c r="AD27" s="75"/>
      <c r="AE27" s="18"/>
      <c r="AH27" s="38"/>
    </row>
    <row r="28" spans="1:34" ht="157.5" x14ac:dyDescent="0.2">
      <c r="A28" s="44"/>
      <c r="B28" s="24"/>
      <c r="C28" s="67" t="s">
        <v>71</v>
      </c>
      <c r="D28" s="67" t="s">
        <v>72</v>
      </c>
      <c r="E28" s="31">
        <v>3</v>
      </c>
      <c r="F28" s="28" t="s">
        <v>68</v>
      </c>
      <c r="G28" s="76">
        <f>SUM(G29:G31)</f>
        <v>16089806000</v>
      </c>
      <c r="H28" s="32">
        <v>2</v>
      </c>
      <c r="I28" s="76">
        <f>SUM(I29:I31)</f>
        <v>13897630445</v>
      </c>
      <c r="J28" s="194"/>
      <c r="K28" s="205"/>
      <c r="L28" s="31"/>
      <c r="M28" s="76"/>
      <c r="N28" s="30"/>
      <c r="O28" s="33"/>
      <c r="P28" s="30"/>
      <c r="Q28" s="33"/>
      <c r="R28" s="30"/>
      <c r="S28" s="33"/>
      <c r="T28" s="43"/>
      <c r="U28" s="34"/>
      <c r="V28" s="35"/>
      <c r="W28" s="36"/>
      <c r="X28" s="34"/>
      <c r="Y28" s="35"/>
      <c r="Z28" s="34"/>
      <c r="AA28" s="36"/>
      <c r="AB28" s="34"/>
      <c r="AC28" s="35"/>
      <c r="AD28" s="34"/>
      <c r="AE28" s="18"/>
      <c r="AH28" s="38"/>
    </row>
    <row r="29" spans="1:34" ht="135" x14ac:dyDescent="0.2">
      <c r="A29" s="44"/>
      <c r="B29" s="24"/>
      <c r="C29" s="77" t="s">
        <v>73</v>
      </c>
      <c r="D29" s="78" t="s">
        <v>74</v>
      </c>
      <c r="E29" s="102">
        <v>181</v>
      </c>
      <c r="F29" s="48" t="s">
        <v>75</v>
      </c>
      <c r="G29" s="59">
        <v>12397056000</v>
      </c>
      <c r="H29" s="47">
        <v>159</v>
      </c>
      <c r="I29" s="49">
        <v>10505793642</v>
      </c>
      <c r="J29" s="206"/>
      <c r="K29" s="200"/>
      <c r="L29" s="79"/>
      <c r="M29" s="59"/>
      <c r="N29" s="47"/>
      <c r="O29" s="51"/>
      <c r="P29" s="47"/>
      <c r="Q29" s="51"/>
      <c r="R29" s="47"/>
      <c r="S29" s="51"/>
      <c r="T29" s="52"/>
      <c r="U29" s="53"/>
      <c r="V29" s="54"/>
      <c r="W29" s="55"/>
      <c r="X29" s="53"/>
      <c r="Y29" s="54"/>
      <c r="Z29" s="52"/>
      <c r="AA29" s="55"/>
      <c r="AB29" s="53"/>
      <c r="AC29" s="54"/>
      <c r="AD29" s="53"/>
      <c r="AE29" s="18"/>
      <c r="AH29" s="38"/>
    </row>
    <row r="30" spans="1:34" ht="165" x14ac:dyDescent="0.2">
      <c r="A30" s="44"/>
      <c r="B30" s="24"/>
      <c r="C30" s="103" t="s">
        <v>76</v>
      </c>
      <c r="D30" s="104" t="s">
        <v>77</v>
      </c>
      <c r="E30" s="47">
        <v>1</v>
      </c>
      <c r="F30" s="48" t="s">
        <v>75</v>
      </c>
      <c r="G30" s="59">
        <v>280000000</v>
      </c>
      <c r="H30" s="65"/>
      <c r="I30" s="49"/>
      <c r="J30" s="107"/>
      <c r="K30" s="200"/>
      <c r="L30" s="47"/>
      <c r="M30" s="59"/>
      <c r="N30" s="47"/>
      <c r="O30" s="51"/>
      <c r="P30" s="47"/>
      <c r="Q30" s="51"/>
      <c r="R30" s="47"/>
      <c r="S30" s="51"/>
      <c r="T30" s="52"/>
      <c r="U30" s="53"/>
      <c r="V30" s="54"/>
      <c r="W30" s="55"/>
      <c r="X30" s="53"/>
      <c r="Y30" s="54"/>
      <c r="Z30" s="52"/>
      <c r="AA30" s="55"/>
      <c r="AB30" s="53"/>
      <c r="AC30" s="54"/>
      <c r="AD30" s="53"/>
      <c r="AE30" s="18"/>
      <c r="AH30" s="38"/>
    </row>
    <row r="31" spans="1:34" ht="195" x14ac:dyDescent="0.2">
      <c r="A31" s="44"/>
      <c r="B31" s="24"/>
      <c r="C31" s="77" t="s">
        <v>78</v>
      </c>
      <c r="D31" s="78" t="s">
        <v>79</v>
      </c>
      <c r="E31" s="47">
        <v>2</v>
      </c>
      <c r="F31" s="48" t="s">
        <v>75</v>
      </c>
      <c r="G31" s="80">
        <v>3412750000</v>
      </c>
      <c r="H31" s="65">
        <v>2</v>
      </c>
      <c r="I31" s="49">
        <v>3391836803</v>
      </c>
      <c r="J31" s="107"/>
      <c r="K31" s="207"/>
      <c r="L31" s="47"/>
      <c r="M31" s="80"/>
      <c r="N31" s="47"/>
      <c r="O31" s="51"/>
      <c r="P31" s="47"/>
      <c r="Q31" s="51"/>
      <c r="R31" s="47"/>
      <c r="S31" s="51"/>
      <c r="T31" s="52"/>
      <c r="U31" s="53"/>
      <c r="V31" s="54"/>
      <c r="W31" s="55"/>
      <c r="X31" s="53"/>
      <c r="Y31" s="54"/>
      <c r="Z31" s="52"/>
      <c r="AA31" s="55"/>
      <c r="AB31" s="53"/>
      <c r="AC31" s="54"/>
      <c r="AD31" s="53"/>
      <c r="AE31" s="18"/>
      <c r="AH31" s="38"/>
    </row>
    <row r="32" spans="1:34" ht="157.5" x14ac:dyDescent="0.2">
      <c r="A32" s="44"/>
      <c r="B32" s="24"/>
      <c r="C32" s="40" t="s">
        <v>80</v>
      </c>
      <c r="D32" s="40" t="s">
        <v>81</v>
      </c>
      <c r="E32" s="31">
        <v>1</v>
      </c>
      <c r="F32" s="28" t="s">
        <v>105</v>
      </c>
      <c r="G32" s="76">
        <f>SUM(G33)</f>
        <v>486314929319</v>
      </c>
      <c r="H32" s="32">
        <v>0</v>
      </c>
      <c r="I32" s="76">
        <f>SUM(I33)</f>
        <v>143310062566</v>
      </c>
      <c r="J32" s="194">
        <v>1</v>
      </c>
      <c r="K32" s="205">
        <f>SUM(K33)</f>
        <v>184681555935</v>
      </c>
      <c r="L32" s="31">
        <v>0</v>
      </c>
      <c r="M32" s="76">
        <f>SUM(M33)</f>
        <v>37651468478</v>
      </c>
      <c r="N32" s="31">
        <v>0</v>
      </c>
      <c r="O32" s="33">
        <f>O33</f>
        <v>26104438559</v>
      </c>
      <c r="P32" s="31">
        <v>0</v>
      </c>
      <c r="Q32" s="33">
        <f>Q33</f>
        <v>26626077937</v>
      </c>
      <c r="R32" s="31"/>
      <c r="S32" s="33">
        <f>S33</f>
        <v>59196561076</v>
      </c>
      <c r="T32" s="43">
        <f>SUM(L32,N32,P32,R32)</f>
        <v>0</v>
      </c>
      <c r="U32" s="34">
        <f>T32/J32*100</f>
        <v>0</v>
      </c>
      <c r="V32" s="35" t="s">
        <v>0</v>
      </c>
      <c r="W32" s="36">
        <f>SUM(M32,O32,Q32,S32)</f>
        <v>149578546050</v>
      </c>
      <c r="X32" s="34">
        <f>W32/K32*100</f>
        <v>80.992682400101316</v>
      </c>
      <c r="Y32" s="35" t="s">
        <v>0</v>
      </c>
      <c r="Z32" s="43"/>
      <c r="AA32" s="36"/>
      <c r="AB32" s="34"/>
      <c r="AC32" s="35"/>
      <c r="AD32" s="34"/>
      <c r="AE32" s="18"/>
      <c r="AH32" s="38"/>
    </row>
    <row r="33" spans="1:34" ht="75" x14ac:dyDescent="0.2">
      <c r="A33" s="44"/>
      <c r="B33" s="24"/>
      <c r="C33" s="81" t="s">
        <v>82</v>
      </c>
      <c r="D33" s="46" t="s">
        <v>83</v>
      </c>
      <c r="E33" s="47">
        <v>36</v>
      </c>
      <c r="F33" s="48" t="s">
        <v>52</v>
      </c>
      <c r="G33" s="42">
        <f>151280294419+159539632100+175495002800</f>
        <v>486314929319</v>
      </c>
      <c r="H33" s="65">
        <v>12</v>
      </c>
      <c r="I33" s="49">
        <v>143310062566</v>
      </c>
      <c r="J33" s="107">
        <v>12</v>
      </c>
      <c r="K33" s="200">
        <v>184681555935</v>
      </c>
      <c r="L33" s="47">
        <v>3</v>
      </c>
      <c r="M33" s="59">
        <v>37651468478</v>
      </c>
      <c r="N33" s="47">
        <v>3</v>
      </c>
      <c r="O33" s="51">
        <f>26103713559+725000</f>
        <v>26104438559</v>
      </c>
      <c r="P33" s="47">
        <v>3</v>
      </c>
      <c r="Q33" s="51">
        <v>26626077937</v>
      </c>
      <c r="R33" s="47">
        <v>3</v>
      </c>
      <c r="S33" s="51">
        <v>59196561076</v>
      </c>
      <c r="T33" s="52">
        <f>SUM(L33,N33,P33,R33)</f>
        <v>12</v>
      </c>
      <c r="U33" s="53">
        <f>T33/J33*100</f>
        <v>100</v>
      </c>
      <c r="V33" s="54" t="s">
        <v>0</v>
      </c>
      <c r="W33" s="55">
        <f>SUM(M33,O33,Q33,S33)</f>
        <v>149578546050</v>
      </c>
      <c r="X33" s="53">
        <f>W33/K33*100</f>
        <v>80.992682400101316</v>
      </c>
      <c r="Y33" s="54" t="s">
        <v>0</v>
      </c>
      <c r="Z33" s="52"/>
      <c r="AA33" s="55"/>
      <c r="AB33" s="53"/>
      <c r="AC33" s="54"/>
      <c r="AD33" s="53"/>
      <c r="AE33" s="18"/>
      <c r="AH33" s="38"/>
    </row>
    <row r="34" spans="1:34" ht="126" x14ac:dyDescent="0.2">
      <c r="A34" s="44"/>
      <c r="B34" s="24"/>
      <c r="C34" s="40" t="s">
        <v>84</v>
      </c>
      <c r="D34" s="40" t="s">
        <v>107</v>
      </c>
      <c r="E34" s="31">
        <v>100</v>
      </c>
      <c r="F34" s="28" t="s">
        <v>0</v>
      </c>
      <c r="G34" s="76">
        <f>G35+G37</f>
        <v>11612600000</v>
      </c>
      <c r="H34" s="30">
        <v>85.99</v>
      </c>
      <c r="I34" s="76">
        <f>I35+I37</f>
        <v>8683412641</v>
      </c>
      <c r="J34" s="198">
        <v>100</v>
      </c>
      <c r="K34" s="205">
        <f>K35+K37</f>
        <v>448800000</v>
      </c>
      <c r="L34" s="31">
        <v>0</v>
      </c>
      <c r="M34" s="76">
        <f>M35+M37</f>
        <v>53960000</v>
      </c>
      <c r="N34" s="31">
        <v>0</v>
      </c>
      <c r="O34" s="33">
        <f>O35+O37</f>
        <v>68000000</v>
      </c>
      <c r="P34" s="31">
        <v>0</v>
      </c>
      <c r="Q34" s="33">
        <f>Q35+Q37</f>
        <v>66600000</v>
      </c>
      <c r="R34" s="31"/>
      <c r="S34" s="33">
        <f>S35+S37</f>
        <v>88800000</v>
      </c>
      <c r="T34" s="43">
        <f>SUM(L34,N34,P34,R34)</f>
        <v>0</v>
      </c>
      <c r="U34" s="34">
        <f>T34/J34*100</f>
        <v>0</v>
      </c>
      <c r="V34" s="35" t="s">
        <v>0</v>
      </c>
      <c r="W34" s="36">
        <f>SUM(M34,O34,Q34,S34)</f>
        <v>277360000</v>
      </c>
      <c r="X34" s="34">
        <f>W34/K34*100</f>
        <v>61.800356506238863</v>
      </c>
      <c r="Y34" s="35" t="s">
        <v>0</v>
      </c>
      <c r="Z34" s="43"/>
      <c r="AA34" s="36"/>
      <c r="AB34" s="34"/>
      <c r="AC34" s="35"/>
      <c r="AD34" s="34"/>
      <c r="AE34" s="18"/>
      <c r="AH34" s="38"/>
    </row>
    <row r="35" spans="1:34" ht="220.5" x14ac:dyDescent="0.2">
      <c r="A35" s="44"/>
      <c r="B35" s="24"/>
      <c r="C35" s="40" t="s">
        <v>85</v>
      </c>
      <c r="D35" s="40" t="s">
        <v>86</v>
      </c>
      <c r="E35" s="31">
        <f>E36</f>
        <v>247</v>
      </c>
      <c r="F35" s="28" t="s">
        <v>59</v>
      </c>
      <c r="G35" s="76">
        <f>SUM(G36)</f>
        <v>11162600000</v>
      </c>
      <c r="H35" s="32">
        <f>H36</f>
        <v>224</v>
      </c>
      <c r="I35" s="76">
        <f>SUM(I36)</f>
        <v>8240952799</v>
      </c>
      <c r="J35" s="194">
        <v>11</v>
      </c>
      <c r="K35" s="205">
        <f>SUM(K36)</f>
        <v>448800000</v>
      </c>
      <c r="L35" s="31">
        <v>8</v>
      </c>
      <c r="M35" s="76">
        <f>SUM(M36)</f>
        <v>53960000</v>
      </c>
      <c r="N35" s="31">
        <v>6</v>
      </c>
      <c r="O35" s="33">
        <f>O36</f>
        <v>68000000</v>
      </c>
      <c r="P35" s="31">
        <v>6</v>
      </c>
      <c r="Q35" s="33">
        <f>Q36</f>
        <v>66600000</v>
      </c>
      <c r="R35" s="31">
        <v>6</v>
      </c>
      <c r="S35" s="33">
        <f>S36</f>
        <v>88800000</v>
      </c>
      <c r="T35" s="43">
        <f>AVERAGE(L35,N35,P35,R35)</f>
        <v>6.5</v>
      </c>
      <c r="U35" s="34">
        <f>T35/J35*100</f>
        <v>59.090909090909093</v>
      </c>
      <c r="V35" s="35" t="s">
        <v>0</v>
      </c>
      <c r="W35" s="36">
        <f>SUM(M35,O35,Q35,S35)</f>
        <v>277360000</v>
      </c>
      <c r="X35" s="34">
        <f>W35/K35*100</f>
        <v>61.800356506238863</v>
      </c>
      <c r="Y35" s="35" t="s">
        <v>0</v>
      </c>
      <c r="Z35" s="43"/>
      <c r="AA35" s="36"/>
      <c r="AB35" s="34"/>
      <c r="AC35" s="35"/>
      <c r="AD35" s="34"/>
      <c r="AE35" s="18"/>
      <c r="AH35" s="38"/>
    </row>
    <row r="36" spans="1:34" ht="165" x14ac:dyDescent="0.2">
      <c r="A36" s="44"/>
      <c r="B36" s="24"/>
      <c r="C36" s="46" t="s">
        <v>87</v>
      </c>
      <c r="D36" s="46" t="s">
        <v>88</v>
      </c>
      <c r="E36" s="47">
        <v>247</v>
      </c>
      <c r="F36" s="48" t="s">
        <v>59</v>
      </c>
      <c r="G36" s="42">
        <f>448800000+10713800000</f>
        <v>11162600000</v>
      </c>
      <c r="H36" s="65">
        <v>224</v>
      </c>
      <c r="I36" s="49">
        <v>8240952799</v>
      </c>
      <c r="J36" s="208">
        <v>11</v>
      </c>
      <c r="K36" s="200">
        <v>448800000</v>
      </c>
      <c r="L36" s="82">
        <v>8</v>
      </c>
      <c r="M36" s="59">
        <v>53960000</v>
      </c>
      <c r="N36" s="47">
        <v>6</v>
      </c>
      <c r="O36" s="51">
        <v>68000000</v>
      </c>
      <c r="P36" s="107">
        <v>6</v>
      </c>
      <c r="Q36" s="51">
        <v>66600000</v>
      </c>
      <c r="R36" s="47">
        <v>6</v>
      </c>
      <c r="S36" s="51">
        <v>88800000</v>
      </c>
      <c r="T36" s="52">
        <f>AVERAGE(L36,N36,P36,R36)</f>
        <v>6.5</v>
      </c>
      <c r="U36" s="53">
        <f>T36/J36*100</f>
        <v>59.090909090909093</v>
      </c>
      <c r="V36" s="54" t="s">
        <v>0</v>
      </c>
      <c r="W36" s="55">
        <f>SUM(M36,O36,Q36,S36)</f>
        <v>277360000</v>
      </c>
      <c r="X36" s="53">
        <f>W36/K36*100</f>
        <v>61.800356506238863</v>
      </c>
      <c r="Y36" s="54" t="s">
        <v>0</v>
      </c>
      <c r="Z36" s="52"/>
      <c r="AA36" s="55"/>
      <c r="AB36" s="53"/>
      <c r="AC36" s="54"/>
      <c r="AD36" s="53"/>
      <c r="AE36" s="18"/>
      <c r="AH36" s="38"/>
    </row>
    <row r="37" spans="1:34" ht="236.25" x14ac:dyDescent="0.2">
      <c r="A37" s="44"/>
      <c r="B37" s="24"/>
      <c r="C37" s="67" t="s">
        <v>89</v>
      </c>
      <c r="D37" s="67" t="s">
        <v>90</v>
      </c>
      <c r="E37" s="31">
        <v>12</v>
      </c>
      <c r="F37" s="28" t="s">
        <v>91</v>
      </c>
      <c r="G37" s="76">
        <f>SUM(G38)</f>
        <v>450000000</v>
      </c>
      <c r="H37" s="32">
        <v>12</v>
      </c>
      <c r="I37" s="76">
        <f>SUM(I38)</f>
        <v>442459842</v>
      </c>
      <c r="J37" s="194"/>
      <c r="K37" s="205"/>
      <c r="L37" s="31"/>
      <c r="M37" s="76"/>
      <c r="N37" s="31"/>
      <c r="O37" s="33"/>
      <c r="P37" s="31"/>
      <c r="Q37" s="33"/>
      <c r="R37" s="31"/>
      <c r="S37" s="33"/>
      <c r="T37" s="43"/>
      <c r="U37" s="34"/>
      <c r="V37" s="35"/>
      <c r="W37" s="36"/>
      <c r="X37" s="34"/>
      <c r="Y37" s="35"/>
      <c r="Z37" s="43"/>
      <c r="AA37" s="36"/>
      <c r="AB37" s="34"/>
      <c r="AC37" s="35"/>
      <c r="AD37" s="34"/>
      <c r="AE37" s="18"/>
      <c r="AH37" s="38"/>
    </row>
    <row r="38" spans="1:34" ht="195" x14ac:dyDescent="0.2">
      <c r="A38" s="44"/>
      <c r="B38" s="24"/>
      <c r="C38" s="78" t="s">
        <v>89</v>
      </c>
      <c r="D38" s="78" t="s">
        <v>92</v>
      </c>
      <c r="E38" s="47">
        <v>57</v>
      </c>
      <c r="F38" s="48" t="s">
        <v>59</v>
      </c>
      <c r="G38" s="59">
        <v>450000000</v>
      </c>
      <c r="H38" s="65">
        <v>274</v>
      </c>
      <c r="I38" s="49">
        <v>442459842</v>
      </c>
      <c r="J38" s="107"/>
      <c r="K38" s="200"/>
      <c r="L38" s="47"/>
      <c r="M38" s="59"/>
      <c r="N38" s="47"/>
      <c r="O38" s="51"/>
      <c r="P38" s="47"/>
      <c r="Q38" s="51"/>
      <c r="R38" s="47"/>
      <c r="S38" s="51"/>
      <c r="T38" s="52"/>
      <c r="U38" s="53"/>
      <c r="V38" s="54"/>
      <c r="W38" s="55"/>
      <c r="X38" s="53"/>
      <c r="Y38" s="54"/>
      <c r="Z38" s="52"/>
      <c r="AA38" s="55"/>
      <c r="AB38" s="53"/>
      <c r="AC38" s="54"/>
      <c r="AD38" s="53"/>
      <c r="AE38" s="18"/>
      <c r="AH38" s="38"/>
    </row>
    <row r="39" spans="1:34" ht="15" x14ac:dyDescent="0.2">
      <c r="A39" s="147" t="s">
        <v>93</v>
      </c>
      <c r="B39" s="148"/>
      <c r="C39" s="148"/>
      <c r="D39" s="148"/>
      <c r="E39" s="148"/>
      <c r="F39" s="148"/>
      <c r="G39" s="148"/>
      <c r="H39" s="148"/>
      <c r="I39" s="148"/>
      <c r="J39" s="148"/>
      <c r="K39" s="148"/>
      <c r="L39" s="148"/>
      <c r="M39" s="148"/>
      <c r="N39" s="148"/>
      <c r="O39" s="148"/>
      <c r="P39" s="148"/>
      <c r="Q39" s="148"/>
      <c r="R39" s="148"/>
      <c r="S39" s="148"/>
      <c r="T39" s="148"/>
      <c r="U39" s="83">
        <f>AVERAGE(U17:U38)</f>
        <v>72.10427166117465</v>
      </c>
      <c r="V39" s="84"/>
      <c r="W39" s="85"/>
      <c r="X39" s="83">
        <f>AVERAGE(X17,X27,X34)</f>
        <v>78.327681843130804</v>
      </c>
      <c r="Y39" s="84"/>
      <c r="Z39" s="86"/>
      <c r="AA39" s="86"/>
      <c r="AB39" s="86"/>
      <c r="AC39" s="84"/>
      <c r="AD39" s="87"/>
      <c r="AE39" s="18"/>
    </row>
    <row r="40" spans="1:34" ht="15" x14ac:dyDescent="0.2">
      <c r="A40" s="147" t="s">
        <v>94</v>
      </c>
      <c r="B40" s="148"/>
      <c r="C40" s="148"/>
      <c r="D40" s="148"/>
      <c r="E40" s="148"/>
      <c r="F40" s="148"/>
      <c r="G40" s="148"/>
      <c r="H40" s="148"/>
      <c r="I40" s="148"/>
      <c r="J40" s="148"/>
      <c r="K40" s="148"/>
      <c r="L40" s="148"/>
      <c r="M40" s="148"/>
      <c r="N40" s="148"/>
      <c r="O40" s="148"/>
      <c r="P40" s="148"/>
      <c r="Q40" s="148"/>
      <c r="R40" s="148"/>
      <c r="S40" s="148"/>
      <c r="T40" s="148"/>
      <c r="U40" s="88" t="str">
        <f>IF(U39&gt;=91,"Sangat Tinggi",IF(U39&gt;=76,"Tinggi",IF(U39&gt;=66,"Sedang",IF(U39&gt;=51,"Rendah",IF(U39&lt;=50,"Sangat Rendah")))))</f>
        <v>Sedang</v>
      </c>
      <c r="V40" s="84"/>
      <c r="W40" s="89"/>
      <c r="X40" s="88" t="str">
        <f>IF(X39&gt;=91,"Sangat Tinggi",IF(X39&gt;=76,"Tinggi",IF(X39&gt;=66,"Sedang",IF(X39&gt;=51,"Rendah",IF(X39&lt;=50,"Sangat Rendah")))))</f>
        <v>Tinggi</v>
      </c>
      <c r="Y40" s="84"/>
      <c r="Z40" s="90"/>
      <c r="AA40" s="91"/>
      <c r="AB40" s="90"/>
      <c r="AC40" s="84"/>
      <c r="AD40" s="92"/>
      <c r="AE40" s="18"/>
    </row>
    <row r="41" spans="1:34" ht="15" x14ac:dyDescent="0.2">
      <c r="A41" s="149" t="s">
        <v>95</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8"/>
    </row>
    <row r="42" spans="1:34" ht="15" x14ac:dyDescent="0.2">
      <c r="A42" s="149" t="s">
        <v>125</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8"/>
    </row>
    <row r="43" spans="1:34" ht="15" x14ac:dyDescent="0.2">
      <c r="A43" s="149" t="s">
        <v>126</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8"/>
    </row>
    <row r="44" spans="1:34" ht="15" x14ac:dyDescent="0.2">
      <c r="A44" s="149" t="s">
        <v>96</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93"/>
    </row>
    <row r="45" spans="1:34" ht="15" x14ac:dyDescent="0.2">
      <c r="A45" s="1"/>
      <c r="B45" s="1"/>
      <c r="C45" s="1"/>
      <c r="D45" s="1"/>
      <c r="E45" s="1"/>
      <c r="F45" s="1"/>
      <c r="G45" s="1"/>
      <c r="H45" s="1"/>
      <c r="I45" s="1"/>
      <c r="J45" s="209"/>
      <c r="K45" s="209"/>
      <c r="L45" s="1"/>
      <c r="M45" s="1"/>
      <c r="N45" s="1"/>
      <c r="O45" s="1"/>
      <c r="P45" s="1"/>
      <c r="Q45" s="1"/>
      <c r="R45" s="1"/>
      <c r="S45" s="1"/>
      <c r="T45" s="1"/>
      <c r="U45" s="1"/>
      <c r="V45" s="2"/>
      <c r="W45" s="1"/>
      <c r="X45" s="1"/>
      <c r="Y45" s="2"/>
      <c r="Z45" s="1"/>
      <c r="AA45" s="1"/>
      <c r="AB45" s="1"/>
      <c r="AC45" s="2"/>
      <c r="AD45" s="1"/>
    </row>
    <row r="46" spans="1:34" ht="15" x14ac:dyDescent="0.2">
      <c r="A46" s="1"/>
      <c r="B46" s="1"/>
      <c r="C46" s="1"/>
      <c r="D46" s="1"/>
      <c r="E46" s="1"/>
      <c r="F46" s="1"/>
      <c r="G46" s="1"/>
      <c r="H46" s="1"/>
      <c r="I46" s="94"/>
      <c r="J46" s="209"/>
      <c r="K46" s="209"/>
      <c r="L46" s="1"/>
      <c r="M46" s="94"/>
      <c r="N46" s="1"/>
      <c r="O46" s="95"/>
      <c r="P46" s="1"/>
      <c r="Q46" s="1"/>
      <c r="R46" s="1"/>
      <c r="S46" s="1"/>
      <c r="T46" s="172" t="s">
        <v>3</v>
      </c>
      <c r="U46" s="172"/>
      <c r="V46" s="172"/>
      <c r="W46" s="172"/>
      <c r="X46" s="172"/>
      <c r="Y46" s="172"/>
      <c r="Z46" s="1"/>
      <c r="AA46" s="172"/>
      <c r="AB46" s="172"/>
      <c r="AC46" s="172"/>
      <c r="AD46" s="172"/>
      <c r="AE46" s="172"/>
    </row>
    <row r="47" spans="1:34" ht="15.75" x14ac:dyDescent="0.25">
      <c r="A47" s="96"/>
      <c r="B47" s="97"/>
      <c r="C47" s="1"/>
      <c r="D47" s="1"/>
      <c r="E47" s="1"/>
      <c r="F47" s="1"/>
      <c r="G47" s="1"/>
      <c r="H47" s="1"/>
      <c r="I47" s="94"/>
      <c r="J47" s="209"/>
      <c r="K47" s="209"/>
      <c r="L47" s="1"/>
      <c r="M47" s="94"/>
      <c r="N47" s="1"/>
      <c r="O47" s="94"/>
      <c r="P47" s="1"/>
      <c r="Q47" s="1"/>
      <c r="R47" s="1"/>
      <c r="S47" s="1"/>
      <c r="T47" s="172" t="s">
        <v>124</v>
      </c>
      <c r="U47" s="172"/>
      <c r="V47" s="172"/>
      <c r="W47" s="172"/>
      <c r="X47" s="172"/>
      <c r="Y47" s="172"/>
      <c r="Z47" s="1"/>
      <c r="AA47" s="172"/>
      <c r="AB47" s="172"/>
      <c r="AC47" s="172"/>
      <c r="AD47" s="172"/>
      <c r="AE47" s="172"/>
    </row>
    <row r="48" spans="1:34" ht="15" x14ac:dyDescent="0.2">
      <c r="M48" s="98"/>
      <c r="O48" s="98"/>
      <c r="T48" s="172" t="s">
        <v>108</v>
      </c>
      <c r="U48" s="172"/>
      <c r="V48" s="172"/>
      <c r="W48" s="172"/>
      <c r="X48" s="172"/>
      <c r="Y48" s="172"/>
      <c r="AA48" s="172"/>
      <c r="AB48" s="172"/>
      <c r="AC48" s="172"/>
      <c r="AD48" s="172"/>
      <c r="AE48" s="172"/>
    </row>
    <row r="49" spans="1:31" ht="51" x14ac:dyDescent="0.2">
      <c r="A49" s="111" t="s">
        <v>97</v>
      </c>
      <c r="B49" s="111" t="s">
        <v>98</v>
      </c>
      <c r="C49" s="111" t="s">
        <v>99</v>
      </c>
      <c r="M49" s="98"/>
      <c r="T49" s="172" t="s">
        <v>4</v>
      </c>
      <c r="U49" s="172"/>
      <c r="V49" s="172"/>
      <c r="W49" s="172"/>
      <c r="X49" s="172"/>
      <c r="Y49" s="172"/>
      <c r="AA49" s="172"/>
      <c r="AB49" s="172"/>
      <c r="AC49" s="172"/>
      <c r="AD49" s="172"/>
      <c r="AE49" s="172"/>
    </row>
    <row r="50" spans="1:31" ht="25.5" x14ac:dyDescent="0.2">
      <c r="A50" s="112" t="s">
        <v>113</v>
      </c>
      <c r="B50" s="112" t="s">
        <v>114</v>
      </c>
      <c r="C50" s="112" t="s">
        <v>100</v>
      </c>
      <c r="T50" s="1"/>
      <c r="U50" s="101"/>
      <c r="V50" s="1"/>
      <c r="W50" s="101"/>
      <c r="X50" s="1"/>
      <c r="Y50" s="3"/>
      <c r="AA50" s="2"/>
      <c r="AB50" s="1"/>
      <c r="AC50" s="2"/>
      <c r="AD50" s="1"/>
    </row>
    <row r="51" spans="1:31" ht="25.5" x14ac:dyDescent="0.25">
      <c r="A51" s="112" t="s">
        <v>115</v>
      </c>
      <c r="B51" s="112" t="s">
        <v>116</v>
      </c>
      <c r="C51" s="112" t="s">
        <v>101</v>
      </c>
      <c r="T51" s="171" t="s">
        <v>109</v>
      </c>
      <c r="U51" s="171"/>
      <c r="V51" s="171"/>
      <c r="W51" s="171"/>
      <c r="X51" s="171"/>
      <c r="Y51" s="171"/>
      <c r="AA51" s="171"/>
      <c r="AB51" s="171"/>
      <c r="AC51" s="171"/>
      <c r="AD51" s="171"/>
      <c r="AE51" s="171"/>
    </row>
    <row r="52" spans="1:31" ht="25.5" x14ac:dyDescent="0.2">
      <c r="A52" s="112" t="s">
        <v>117</v>
      </c>
      <c r="B52" s="112" t="s">
        <v>118</v>
      </c>
      <c r="C52" s="112" t="s">
        <v>102</v>
      </c>
      <c r="O52" s="99"/>
      <c r="T52" s="174" t="s">
        <v>110</v>
      </c>
      <c r="U52" s="174"/>
      <c r="V52" s="174"/>
      <c r="W52" s="174"/>
      <c r="X52" s="174"/>
      <c r="Y52" s="174"/>
      <c r="AA52" s="174"/>
      <c r="AB52" s="174"/>
      <c r="AC52" s="174"/>
      <c r="AD52" s="174"/>
      <c r="AE52" s="174"/>
    </row>
    <row r="53" spans="1:31" ht="25.5" x14ac:dyDescent="0.2">
      <c r="A53" s="112" t="s">
        <v>119</v>
      </c>
      <c r="B53" s="112" t="s">
        <v>120</v>
      </c>
      <c r="C53" s="112" t="s">
        <v>103</v>
      </c>
      <c r="T53" s="100"/>
      <c r="U53" s="100"/>
      <c r="V53" s="100"/>
      <c r="W53" s="100"/>
      <c r="X53" s="100"/>
    </row>
    <row r="54" spans="1:31" ht="25.5" x14ac:dyDescent="0.2">
      <c r="A54" s="112" t="s">
        <v>121</v>
      </c>
      <c r="B54" s="113" t="s">
        <v>122</v>
      </c>
      <c r="C54" s="112" t="s">
        <v>104</v>
      </c>
      <c r="T54" s="1"/>
      <c r="U54" s="1"/>
      <c r="V54" s="100"/>
      <c r="W54" s="1"/>
    </row>
    <row r="55" spans="1:31" ht="25.5" x14ac:dyDescent="0.25">
      <c r="A55" s="109" t="s">
        <v>111</v>
      </c>
      <c r="B55" s="110" t="s">
        <v>112</v>
      </c>
      <c r="C55" s="109" t="s">
        <v>104</v>
      </c>
      <c r="T55" s="173"/>
      <c r="U55" s="173"/>
      <c r="V55" s="173"/>
      <c r="W55" s="173"/>
      <c r="X55" s="173"/>
    </row>
    <row r="56" spans="1:31" ht="15" x14ac:dyDescent="0.2">
      <c r="T56" s="174"/>
      <c r="U56" s="174"/>
      <c r="V56" s="174"/>
      <c r="W56" s="174"/>
      <c r="X56" s="174"/>
    </row>
  </sheetData>
  <mergeCells count="91">
    <mergeCell ref="T55:X55"/>
    <mergeCell ref="T56:X56"/>
    <mergeCell ref="AA52:AE52"/>
    <mergeCell ref="AA47:AE47"/>
    <mergeCell ref="AA48:AE48"/>
    <mergeCell ref="AA49:AE49"/>
    <mergeCell ref="T52:Y52"/>
    <mergeCell ref="A42:AD42"/>
    <mergeCell ref="A43:AD43"/>
    <mergeCell ref="A44:AD44"/>
    <mergeCell ref="AA51:AE51"/>
    <mergeCell ref="AA46:AE46"/>
    <mergeCell ref="T46:Y46"/>
    <mergeCell ref="T47:Y47"/>
    <mergeCell ref="T48:Y48"/>
    <mergeCell ref="T49:Y49"/>
    <mergeCell ref="T51:Y51"/>
    <mergeCell ref="A39:T39"/>
    <mergeCell ref="A14:A16"/>
    <mergeCell ref="B14:B16"/>
    <mergeCell ref="C14:C16"/>
    <mergeCell ref="D14:D16"/>
    <mergeCell ref="E14:F16"/>
    <mergeCell ref="G14:G16"/>
    <mergeCell ref="H14:H16"/>
    <mergeCell ref="I14:I16"/>
    <mergeCell ref="J14:J16"/>
    <mergeCell ref="K14:K16"/>
    <mergeCell ref="L14:L16"/>
    <mergeCell ref="A40:T40"/>
    <mergeCell ref="A41:AD41"/>
    <mergeCell ref="R12:R13"/>
    <mergeCell ref="S12:S13"/>
    <mergeCell ref="U12:V12"/>
    <mergeCell ref="X12:Y12"/>
    <mergeCell ref="AB12:AC12"/>
    <mergeCell ref="U13:V13"/>
    <mergeCell ref="X13:Y13"/>
    <mergeCell ref="AB13:AC13"/>
    <mergeCell ref="Q12:Q13"/>
    <mergeCell ref="E12:F13"/>
    <mergeCell ref="G12:G13"/>
    <mergeCell ref="H12:H13"/>
    <mergeCell ref="I12:I13"/>
    <mergeCell ref="J12:J13"/>
    <mergeCell ref="K12:K13"/>
    <mergeCell ref="L12:L13"/>
    <mergeCell ref="M12:M13"/>
    <mergeCell ref="N12:N13"/>
    <mergeCell ref="O12:O13"/>
    <mergeCell ref="P12:P13"/>
    <mergeCell ref="N11:O11"/>
    <mergeCell ref="P11:Q11"/>
    <mergeCell ref="R11:S11"/>
    <mergeCell ref="T11:Y11"/>
    <mergeCell ref="Z11:AA11"/>
    <mergeCell ref="AB11:AD11"/>
    <mergeCell ref="Z10:AA10"/>
    <mergeCell ref="AB10:AD10"/>
    <mergeCell ref="A11:A13"/>
    <mergeCell ref="B11:B13"/>
    <mergeCell ref="C11:C13"/>
    <mergeCell ref="D11:D13"/>
    <mergeCell ref="E11:G11"/>
    <mergeCell ref="H11:I11"/>
    <mergeCell ref="J11:K11"/>
    <mergeCell ref="L11:M11"/>
    <mergeCell ref="J10:K10"/>
    <mergeCell ref="L10:M10"/>
    <mergeCell ref="N10:O10"/>
    <mergeCell ref="P10:Q10"/>
    <mergeCell ref="R10:S10"/>
    <mergeCell ref="AB8:AD9"/>
    <mergeCell ref="AE8:AE9"/>
    <mergeCell ref="A8:A10"/>
    <mergeCell ref="B8:B10"/>
    <mergeCell ref="C8:C10"/>
    <mergeCell ref="D8:D10"/>
    <mergeCell ref="E8:G10"/>
    <mergeCell ref="H8:I10"/>
    <mergeCell ref="T10:Y10"/>
    <mergeCell ref="J8:K9"/>
    <mergeCell ref="L8:S9"/>
    <mergeCell ref="T8:Y9"/>
    <mergeCell ref="Z8:AA9"/>
    <mergeCell ref="A6:AD6"/>
    <mergeCell ref="A1:AD1"/>
    <mergeCell ref="A2:AD2"/>
    <mergeCell ref="A3:AD3"/>
    <mergeCell ref="A4:AD4"/>
    <mergeCell ref="A5:AD5"/>
  </mergeCells>
  <pageMargins left="0.7" right="0.7" top="0.75" bottom="0.75" header="0.3" footer="0.3"/>
  <pageSetup paperSize="256" scale="36" fitToHeight="0" orientation="landscape" horizontalDpi="4294967292"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Formulir E.81 RSUD BHHB</vt:lpstr>
      <vt:lpstr>'Formulir E.81 RSUD BHHB'!Print_Area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Perencanaan RSUD</cp:lastModifiedBy>
  <cp:lastPrinted>2023-01-03T03:28:51Z</cp:lastPrinted>
  <dcterms:created xsi:type="dcterms:W3CDTF">2020-07-09T00:31:42Z</dcterms:created>
  <dcterms:modified xsi:type="dcterms:W3CDTF">2023-01-03T03:54:35Z</dcterms:modified>
</cp:coreProperties>
</file>