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752DB1D-5F9A-4926-94CF-0032238079C7}" xr6:coauthVersionLast="47" xr6:coauthVersionMax="47" xr10:uidLastSave="{00000000-0000-0000-0000-000000000000}"/>
  <bookViews>
    <workbookView xWindow="-120" yWindow="-120" windowWidth="29040" windowHeight="15720" xr2:uid="{96201A73-6C5A-4EF7-8EEE-0C1B3EA68308}"/>
  </bookViews>
  <sheets>
    <sheet name="ekobang" sheetId="1" r:id="rId1"/>
  </sheets>
  <definedNames>
    <definedName name="_xlnm.Print_Area" localSheetId="0">ekobang!$A$1:$AE$42</definedName>
    <definedName name="_xlnm.Print_Titles" localSheetId="0">ekobang!$7:$12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K18" i="1"/>
  <c r="X18" i="1" s="1"/>
  <c r="W18" i="1"/>
  <c r="X14" i="1"/>
  <c r="X13" i="1"/>
  <c r="W13" i="1"/>
  <c r="S13" i="1"/>
  <c r="G13" i="1"/>
  <c r="W15" i="1"/>
  <c r="W21" i="1"/>
  <c r="W20" i="1"/>
  <c r="W19" i="1"/>
  <c r="W14" i="1"/>
  <c r="W17" i="1"/>
  <c r="W16" i="1"/>
  <c r="K21" i="1"/>
  <c r="K20" i="1"/>
  <c r="K19" i="1"/>
  <c r="K17" i="1"/>
  <c r="K16" i="1"/>
  <c r="K15" i="1"/>
  <c r="Q13" i="1"/>
  <c r="S18" i="1"/>
  <c r="S14" i="1"/>
  <c r="O14" i="1"/>
  <c r="G18" i="1" l="1"/>
  <c r="G14" i="1"/>
  <c r="X21" i="1"/>
  <c r="T21" i="1"/>
  <c r="Z21" i="1" s="1"/>
  <c r="AA20" i="1"/>
  <c r="T20" i="1"/>
  <c r="X19" i="1"/>
  <c r="T19" i="1"/>
  <c r="AA18" i="1"/>
  <c r="T18" i="1"/>
  <c r="U18" i="1" s="1"/>
  <c r="X17" i="1"/>
  <c r="T17" i="1"/>
  <c r="Z16" i="1"/>
  <c r="AA16" i="1"/>
  <c r="T16" i="1"/>
  <c r="M16" i="1"/>
  <c r="X15" i="1"/>
  <c r="T15" i="1"/>
  <c r="T14" i="1"/>
  <c r="U14" i="1" s="1"/>
  <c r="O13" i="1"/>
  <c r="M14" i="1"/>
  <c r="M13" i="1" s="1"/>
  <c r="K14" i="1"/>
  <c r="K13" i="1" s="1"/>
  <c r="I14" i="1"/>
  <c r="T13" i="1"/>
  <c r="U13" i="1" s="1"/>
  <c r="I13" i="1"/>
  <c r="AA21" i="1" l="1"/>
  <c r="AA19" i="1"/>
  <c r="AA17" i="1"/>
  <c r="AA15" i="1"/>
  <c r="U22" i="1"/>
  <c r="U23" i="1" s="1"/>
  <c r="Z13" i="1"/>
  <c r="Z15" i="1"/>
  <c r="Z17" i="1"/>
  <c r="Z19" i="1"/>
  <c r="X16" i="1"/>
  <c r="X20" i="1"/>
  <c r="Z14" i="1"/>
  <c r="Z18" i="1"/>
  <c r="Z20" i="1"/>
  <c r="X23" i="1" l="1"/>
  <c r="AA13" i="1"/>
  <c r="AA14" i="1"/>
</calcChain>
</file>

<file path=xl/sharedStrings.xml><?xml version="1.0" encoding="utf-8"?>
<sst xmlns="http://schemas.openxmlformats.org/spreadsheetml/2006/main" count="132" uniqueCount="86">
  <si>
    <t>EVALUASI TERHADAP HASIL RENCANA KERJA PERANGKAT DAERAH LINGKUP KABUPATEN</t>
  </si>
  <si>
    <t>RENCANA KERJA PERANGKAT DAERAH</t>
  </si>
  <si>
    <t>BAGIAN PEMERINTAHAN SEKRETARIAT DAERAH</t>
  </si>
  <si>
    <t>PERIODE PELAKSANAAN TRIWULAN II TAHUN 2022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</si>
  <si>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</si>
  <si>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</si>
  <si>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</si>
  <si>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</si>
  <si>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</si>
  <si>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</si>
  <si>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</si>
  <si>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</si>
  <si>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</si>
  <si>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</si>
  <si>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</si>
  <si>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</si>
  <si>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</si>
  <si>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</si>
  <si>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</si>
  <si>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</si>
  <si>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</si>
  <si>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</si>
  <si>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</si>
  <si>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</si>
  <si>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</si>
  <si>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</si>
  <si>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</si>
  <si>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</si>
  <si>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</si>
  <si>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</si>
  <si>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</si>
  <si>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Program Perekonomian dan Pembangunan</t>
  </si>
  <si>
    <t>%</t>
  </si>
  <si>
    <t>Pelaksanaan Kebijakan Perekonomian</t>
  </si>
  <si>
    <t>Koordinasi, Sinkronisasi monitoring dan evaluasi</t>
  </si>
  <si>
    <t>Jumlah dokumen hasil Koordinasi, Sinkronisasi monitoring dan evaluasi BLUD</t>
  </si>
  <si>
    <t>Dok</t>
  </si>
  <si>
    <t>Pengendalian dan Distribusi Perekonomian</t>
  </si>
  <si>
    <t>jUmlah laporan hasil Pengendalian dan Distribusi Perekonomian</t>
  </si>
  <si>
    <t>Perencanaan dan Pengawasan Ekonomi Mikro Kecil</t>
  </si>
  <si>
    <t>Jumlah dokumen hasil Perencanaan dan Pengawasan Ekonomi Mikro Kecil</t>
  </si>
  <si>
    <t>Pelaksanaan administrasi pembangunan</t>
  </si>
  <si>
    <t>Fasilitasi Penyusunan Program Pembangunan</t>
  </si>
  <si>
    <t>Jumlah dokumen hasil Fasilitasi Penyusunan Program Pembangunan daerah</t>
  </si>
  <si>
    <t>Pengendalian dan Evaluasi Program Pembangunan</t>
  </si>
  <si>
    <t>jUmlah laporan hasil Pengendalian dan Evaluasi Program Pembangunan</t>
  </si>
  <si>
    <t>Pengelolaan Evaluasi dan Pelaporan Pelaksanaan Pembangunan</t>
  </si>
  <si>
    <t>Jumlah laporan hasil Pengelolaan Evaluasi dan Pelaporan Pelaksanaan Pembangunan</t>
  </si>
  <si>
    <t>Rata-rata Capaian Kinerja (%)</t>
  </si>
  <si>
    <t>Predikat Kinerja</t>
  </si>
  <si>
    <t>Faktor penghambat pencapaian kinerja: -</t>
  </si>
  <si>
    <t xml:space="preserve">Tindak lanjut yang diperlukan dalam triwulan berikutnya*): </t>
  </si>
  <si>
    <t xml:space="preserve">Tindak lanjut yang diperlukan dalam Renja Perangkat Daerah Kabupaten berikutnya*): </t>
  </si>
  <si>
    <t>Disusun</t>
  </si>
  <si>
    <t>Kabupaten Hulu Sungai Selatan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</si>
  <si>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</si>
  <si>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</si>
  <si>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</si>
  <si>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</si>
  <si>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</si>
  <si>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</si>
  <si>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</si>
  <si>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</si>
  <si>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</si>
  <si>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</si>
  <si>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</si>
  <si>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</si>
  <si>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</si>
  <si>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</si>
  <si>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</si>
  <si>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</si>
  <si>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</si>
  <si>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</si>
  <si>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2.062.500,00</t>
  </si>
  <si>
    <t>33.522.500,00</t>
  </si>
  <si>
    <t>3.000.000,00</t>
  </si>
  <si>
    <t>16.338.500,00</t>
  </si>
  <si>
    <t>5.996.000,00</t>
  </si>
  <si>
    <t>5.246.400,00</t>
  </si>
  <si>
    <t>EKO HARJIDI PUTRA, S.STP</t>
  </si>
  <si>
    <t>NIP198011281999121002</t>
  </si>
  <si>
    <t xml:space="preserve">Kepala Bagian Perekonomian dan Administrasi Pembangunan </t>
  </si>
  <si>
    <t>Bagian Ekobang Sekretariat Daerah</t>
  </si>
  <si>
    <t>Kandangan, Desember 2022</t>
  </si>
  <si>
    <t xml:space="preserve">Faktor pendorong keberhasilan pencapaian: </t>
  </si>
  <si>
    <t>Meningkatnya Kebijakan Strategis Daerah dibidang Perekonomian dan Pembangunan yang dimanfaatkan oleh Kepala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</si>
</sst>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1" fontId="6" fillId="0" borderId="2" xfId="0" quotePrefix="1" applyNumberFormat="1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166" fontId="6" fillId="0" borderId="2" xfId="1" quotePrefix="1" applyNumberFormat="1" applyFont="1" applyFill="1" applyBorder="1" applyAlignment="1">
      <alignment vertical="top"/>
    </xf>
    <xf numFmtId="1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 wrapText="1"/>
    </xf>
    <xf numFmtId="166" fontId="8" fillId="0" borderId="2" xfId="1" quotePrefix="1" applyNumberFormat="1" applyFont="1" applyFill="1" applyBorder="1" applyAlignment="1">
      <alignment horizontal="center" vertical="top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right"/>
    </xf>
    <xf numFmtId="2" fontId="8" fillId="4" borderId="14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8" fillId="4" borderId="12" xfId="0" applyFont="1" applyFill="1" applyBorder="1"/>
    <xf numFmtId="0" fontId="8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8" fillId="4" borderId="13" xfId="0" applyFont="1" applyFill="1" applyBorder="1"/>
    <xf numFmtId="0" fontId="6" fillId="0" borderId="15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11" fillId="5" borderId="16" xfId="2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6" borderId="6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7196C3EA-6B44-45D4-83C4-055AA5ACC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6DB9-9D1E-43A8-9182-C05335D22CB0}">
  <sheetPr>
    <tabColor theme="9" tint="-0.249977111117893"/>
  </sheetPr>
  <dimension ref="A1:AK38"/>
  <sheetViews>
    <sheetView tabSelected="1" showRuler="0" topLeftCell="A9" zoomScale="70" zoomScaleNormal="70" zoomScaleSheetLayoutView="70" zoomScalePageLayoutView="55" workbookViewId="0">
      <selection activeCell="B15" sqref="B15"/>
    </sheetView>
  </sheetViews>
  <sheetFormatPr defaultColWidth="9.140625" defaultRowHeight="14.25" x14ac:dyDescent="0.2"/>
  <cols>
    <col min="1" max="1" width="6.42578125" style="2" customWidth="1"/>
    <col min="2" max="2" width="19.5703125" style="2" customWidth="1"/>
    <col min="3" max="3" width="18.5703125" style="2" customWidth="1"/>
    <col min="4" max="4" width="18" style="2" customWidth="1"/>
    <col min="5" max="6" width="7.7109375" style="2" customWidth="1"/>
    <col min="7" max="7" width="18.28515625" style="2" customWidth="1"/>
    <col min="8" max="8" width="7.28515625" style="2" customWidth="1"/>
    <col min="9" max="9" width="21.42578125" style="2" customWidth="1"/>
    <col min="10" max="10" width="9" style="2" customWidth="1"/>
    <col min="11" max="11" width="19.28515625" style="2" customWidth="1"/>
    <col min="12" max="12" width="7.7109375" style="2" customWidth="1"/>
    <col min="13" max="13" width="18.28515625" style="2" customWidth="1"/>
    <col min="14" max="14" width="7.7109375" style="2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8" style="2" customWidth="1"/>
    <col min="21" max="21" width="10.85546875" style="2" customWidth="1"/>
    <col min="22" max="22" width="5.5703125" style="4" customWidth="1"/>
    <col min="23" max="23" width="17.85546875" style="2" customWidth="1"/>
    <col min="24" max="24" width="12.42578125" style="2" customWidth="1"/>
    <col min="25" max="25" width="5.5703125" style="4" customWidth="1"/>
    <col min="26" max="26" width="8" style="2" customWidth="1"/>
    <col min="27" max="27" width="17.42578125" style="2" bestFit="1" customWidth="1"/>
    <col min="28" max="28" width="8" style="2" customWidth="1"/>
    <col min="29" max="29" width="5.5703125" style="4" customWidth="1"/>
    <col min="30" max="30" width="10.7109375" style="2" customWidth="1"/>
    <col min="31" max="31" width="17.4257812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"/>
    </row>
    <row r="2" spans="1:37" ht="23.25" x14ac:dyDescent="0.3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3"/>
    </row>
    <row r="3" spans="1:37" ht="23.25" x14ac:dyDescent="0.3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3"/>
    </row>
    <row r="4" spans="1:37" ht="23.25" x14ac:dyDescent="0.3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1"/>
    </row>
    <row r="5" spans="1:37" ht="18" x14ac:dyDescent="0.2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7" ht="18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7" ht="81" customHeight="1" x14ac:dyDescent="0.2">
      <c r="A7" s="70" t="s">
        <v>5</v>
      </c>
      <c r="B7" s="70" t="s">
        <v>6</v>
      </c>
      <c r="C7" s="71" t="s">
        <v>7</v>
      </c>
      <c r="D7" s="71" t="s">
        <v>8</v>
      </c>
      <c r="E7" s="64" t="s">
        <v>9</v>
      </c>
      <c r="F7" s="65"/>
      <c r="G7" s="72"/>
      <c r="H7" s="64" t="s">
        <v>10</v>
      </c>
      <c r="I7" s="72"/>
      <c r="J7" s="64" t="s">
        <v>11</v>
      </c>
      <c r="K7" s="65"/>
      <c r="L7" s="64" t="s">
        <v>12</v>
      </c>
      <c r="M7" s="65"/>
      <c r="N7" s="65"/>
      <c r="O7" s="65"/>
      <c r="P7" s="65"/>
      <c r="Q7" s="65"/>
      <c r="R7" s="65"/>
      <c r="S7" s="72"/>
      <c r="T7" s="64" t="s">
        <v>13</v>
      </c>
      <c r="U7" s="65"/>
      <c r="V7" s="65"/>
      <c r="W7" s="65"/>
      <c r="X7" s="65"/>
      <c r="Y7" s="72"/>
      <c r="Z7" s="64" t="s">
        <v>14</v>
      </c>
      <c r="AA7" s="72"/>
      <c r="AB7" s="64" t="s">
        <v>15</v>
      </c>
      <c r="AC7" s="65"/>
      <c r="AD7" s="65"/>
      <c r="AE7" s="68" t="s">
        <v>16</v>
      </c>
      <c r="AG7" s="4"/>
      <c r="AH7" s="4"/>
      <c r="AI7" s="4"/>
      <c r="AJ7" s="4"/>
      <c r="AK7" s="4"/>
    </row>
    <row r="8" spans="1:37" ht="18" customHeight="1" x14ac:dyDescent="0.2">
      <c r="A8" s="70"/>
      <c r="B8" s="70"/>
      <c r="C8" s="71"/>
      <c r="D8" s="71"/>
      <c r="E8" s="73"/>
      <c r="F8" s="74"/>
      <c r="G8" s="75"/>
      <c r="H8" s="73"/>
      <c r="I8" s="75"/>
      <c r="J8" s="66"/>
      <c r="K8" s="67"/>
      <c r="L8" s="66"/>
      <c r="M8" s="67"/>
      <c r="N8" s="67"/>
      <c r="O8" s="67"/>
      <c r="P8" s="67"/>
      <c r="Q8" s="67"/>
      <c r="R8" s="67"/>
      <c r="S8" s="76"/>
      <c r="T8" s="66"/>
      <c r="U8" s="67"/>
      <c r="V8" s="67"/>
      <c r="W8" s="67"/>
      <c r="X8" s="67"/>
      <c r="Y8" s="76"/>
      <c r="Z8" s="66"/>
      <c r="AA8" s="76"/>
      <c r="AB8" s="66"/>
      <c r="AC8" s="67"/>
      <c r="AD8" s="67"/>
      <c r="AE8" s="69"/>
    </row>
    <row r="9" spans="1:37" ht="15.75" customHeight="1" x14ac:dyDescent="0.2">
      <c r="A9" s="70"/>
      <c r="B9" s="70"/>
      <c r="C9" s="71"/>
      <c r="D9" s="71"/>
      <c r="E9" s="66"/>
      <c r="F9" s="67"/>
      <c r="G9" s="76"/>
      <c r="H9" s="66"/>
      <c r="I9" s="76"/>
      <c r="J9" s="91">
        <v>2022</v>
      </c>
      <c r="K9" s="92"/>
      <c r="L9" s="77" t="s">
        <v>17</v>
      </c>
      <c r="M9" s="79"/>
      <c r="N9" s="77" t="s">
        <v>18</v>
      </c>
      <c r="O9" s="79"/>
      <c r="P9" s="77" t="s">
        <v>19</v>
      </c>
      <c r="Q9" s="79"/>
      <c r="R9" s="77" t="s">
        <v>20</v>
      </c>
      <c r="S9" s="79"/>
      <c r="T9" s="77">
        <v>2022</v>
      </c>
      <c r="U9" s="78"/>
      <c r="V9" s="78"/>
      <c r="W9" s="78"/>
      <c r="X9" s="78"/>
      <c r="Y9" s="79"/>
      <c r="Z9" s="77">
        <v>2022</v>
      </c>
      <c r="AA9" s="79"/>
      <c r="AB9" s="77">
        <v>2022</v>
      </c>
      <c r="AC9" s="78"/>
      <c r="AD9" s="79"/>
      <c r="AE9" s="5"/>
    </row>
    <row r="10" spans="1:37" ht="15.75" x14ac:dyDescent="0.25">
      <c r="A10" s="83">
        <v>1</v>
      </c>
      <c r="B10" s="83">
        <v>2</v>
      </c>
      <c r="C10" s="83">
        <v>3</v>
      </c>
      <c r="D10" s="83">
        <v>4</v>
      </c>
      <c r="E10" s="86">
        <v>5</v>
      </c>
      <c r="F10" s="87"/>
      <c r="G10" s="88"/>
      <c r="H10" s="86">
        <v>6</v>
      </c>
      <c r="I10" s="88"/>
      <c r="J10" s="89">
        <v>7</v>
      </c>
      <c r="K10" s="90"/>
      <c r="L10" s="89">
        <v>8</v>
      </c>
      <c r="M10" s="90"/>
      <c r="N10" s="89">
        <v>9</v>
      </c>
      <c r="O10" s="90"/>
      <c r="P10" s="89">
        <v>10</v>
      </c>
      <c r="Q10" s="90"/>
      <c r="R10" s="89">
        <v>11</v>
      </c>
      <c r="S10" s="90"/>
      <c r="T10" s="80">
        <v>12</v>
      </c>
      <c r="U10" s="81"/>
      <c r="V10" s="81"/>
      <c r="W10" s="81"/>
      <c r="X10" s="81"/>
      <c r="Y10" s="82"/>
      <c r="Z10" s="80">
        <v>13</v>
      </c>
      <c r="AA10" s="82"/>
      <c r="AB10" s="80">
        <v>14</v>
      </c>
      <c r="AC10" s="81"/>
      <c r="AD10" s="82"/>
      <c r="AE10" s="6">
        <v>15</v>
      </c>
    </row>
    <row r="11" spans="1:37" ht="87" customHeight="1" x14ac:dyDescent="0.2">
      <c r="A11" s="84"/>
      <c r="B11" s="84"/>
      <c r="C11" s="84"/>
      <c r="D11" s="84"/>
      <c r="E11" s="94" t="s">
        <v>21</v>
      </c>
      <c r="F11" s="98"/>
      <c r="G11" s="85" t="s">
        <v>22</v>
      </c>
      <c r="H11" s="94" t="s">
        <v>21</v>
      </c>
      <c r="I11" s="85" t="s">
        <v>22</v>
      </c>
      <c r="J11" s="94" t="s">
        <v>21</v>
      </c>
      <c r="K11" s="83" t="s">
        <v>22</v>
      </c>
      <c r="L11" s="94" t="s">
        <v>21</v>
      </c>
      <c r="M11" s="83" t="s">
        <v>22</v>
      </c>
      <c r="N11" s="94" t="s">
        <v>21</v>
      </c>
      <c r="O11" s="83" t="s">
        <v>22</v>
      </c>
      <c r="P11" s="94" t="s">
        <v>21</v>
      </c>
      <c r="Q11" s="83" t="s">
        <v>22</v>
      </c>
      <c r="R11" s="94" t="s">
        <v>21</v>
      </c>
      <c r="S11" s="83" t="s">
        <v>22</v>
      </c>
      <c r="T11" s="7" t="s">
        <v>23</v>
      </c>
      <c r="U11" s="86" t="s">
        <v>24</v>
      </c>
      <c r="V11" s="88"/>
      <c r="W11" s="8" t="s">
        <v>25</v>
      </c>
      <c r="X11" s="86" t="s">
        <v>26</v>
      </c>
      <c r="Y11" s="88"/>
      <c r="Z11" s="7" t="s">
        <v>27</v>
      </c>
      <c r="AA11" s="8" t="s">
        <v>28</v>
      </c>
      <c r="AB11" s="86" t="s">
        <v>29</v>
      </c>
      <c r="AC11" s="88"/>
      <c r="AD11" s="8" t="s">
        <v>30</v>
      </c>
      <c r="AE11" s="9"/>
    </row>
    <row r="12" spans="1:37" ht="15.75" x14ac:dyDescent="0.2">
      <c r="A12" s="85"/>
      <c r="B12" s="85"/>
      <c r="C12" s="85"/>
      <c r="D12" s="85"/>
      <c r="E12" s="95"/>
      <c r="F12" s="97"/>
      <c r="G12" s="93"/>
      <c r="H12" s="95"/>
      <c r="I12" s="93"/>
      <c r="J12" s="95"/>
      <c r="K12" s="85"/>
      <c r="L12" s="95"/>
      <c r="M12" s="85"/>
      <c r="N12" s="95"/>
      <c r="O12" s="85"/>
      <c r="P12" s="95"/>
      <c r="Q12" s="85"/>
      <c r="R12" s="95"/>
      <c r="S12" s="85"/>
      <c r="T12" s="10" t="s">
        <v>21</v>
      </c>
      <c r="U12" s="95" t="s">
        <v>21</v>
      </c>
      <c r="V12" s="97"/>
      <c r="W12" s="11" t="s">
        <v>22</v>
      </c>
      <c r="X12" s="95" t="s">
        <v>22</v>
      </c>
      <c r="Y12" s="97"/>
      <c r="Z12" s="10" t="s">
        <v>21</v>
      </c>
      <c r="AA12" s="11" t="s">
        <v>22</v>
      </c>
      <c r="AB12" s="95" t="s">
        <v>21</v>
      </c>
      <c r="AC12" s="97"/>
      <c r="AD12" s="11" t="s">
        <v>22</v>
      </c>
      <c r="AE12" s="12"/>
    </row>
    <row r="13" spans="1:37" ht="193.5" customHeight="1" x14ac:dyDescent="0.2">
      <c r="A13" s="13">
        <v>19</v>
      </c>
      <c r="B13" s="106" t="s">
        <v>85</v>
      </c>
      <c r="C13" s="14" t="s">
        <v>31</v>
      </c>
      <c r="D13" s="15"/>
      <c r="E13" s="16">
        <v>9</v>
      </c>
      <c r="F13" s="17" t="s">
        <v>32</v>
      </c>
      <c r="G13" s="18">
        <f>G14+G18</f>
        <v>278927650</v>
      </c>
      <c r="H13" s="16">
        <v>9</v>
      </c>
      <c r="I13" s="18">
        <f>I14</f>
        <v>121437500</v>
      </c>
      <c r="J13" s="16">
        <v>9</v>
      </c>
      <c r="K13" s="18">
        <f>K14</f>
        <v>190719000</v>
      </c>
      <c r="L13" s="16">
        <v>3</v>
      </c>
      <c r="M13" s="18">
        <f>M14</f>
        <v>0</v>
      </c>
      <c r="N13" s="16">
        <v>3</v>
      </c>
      <c r="O13" s="18">
        <f>O14</f>
        <v>37420000</v>
      </c>
      <c r="P13" s="16"/>
      <c r="Q13" s="18">
        <f>Q14</f>
        <v>38585000</v>
      </c>
      <c r="R13" s="16"/>
      <c r="S13" s="18">
        <f>S14+S18</f>
        <v>240516300</v>
      </c>
      <c r="T13" s="19">
        <f t="shared" ref="T13:T21" si="0">SUM(L13,N13,P13,R13)</f>
        <v>6</v>
      </c>
      <c r="U13" s="19">
        <f t="shared" ref="U13:U21" si="1">T13/J13*100</f>
        <v>66.666666666666657</v>
      </c>
      <c r="V13" s="20" t="s">
        <v>32</v>
      </c>
      <c r="W13" s="21">
        <f>S13</f>
        <v>240516300</v>
      </c>
      <c r="X13" s="22">
        <f>W13/G13*100</f>
        <v>86.228919936764967</v>
      </c>
      <c r="Y13" s="20" t="s">
        <v>32</v>
      </c>
      <c r="Z13" s="19">
        <f t="shared" ref="Z13:Z21" si="2">H13+T13</f>
        <v>15</v>
      </c>
      <c r="AA13" s="21">
        <f t="shared" ref="AA13:AA21" si="3">I13+W13</f>
        <v>361953800</v>
      </c>
      <c r="AB13" s="22"/>
      <c r="AC13" s="20"/>
      <c r="AD13" s="22"/>
      <c r="AE13" s="23" t="s">
        <v>82</v>
      </c>
      <c r="AH13" s="24"/>
    </row>
    <row r="14" spans="1:37" ht="86.25" customHeight="1" x14ac:dyDescent="0.2">
      <c r="A14" s="25"/>
      <c r="B14" s="26"/>
      <c r="C14" s="27" t="s">
        <v>33</v>
      </c>
      <c r="D14" s="27"/>
      <c r="E14" s="16">
        <v>9</v>
      </c>
      <c r="F14" s="17" t="s">
        <v>32</v>
      </c>
      <c r="G14" s="18">
        <f>SUM(G15:G17)</f>
        <v>190719000</v>
      </c>
      <c r="H14" s="28">
        <v>9</v>
      </c>
      <c r="I14" s="18">
        <f>SUM(I15:I17)</f>
        <v>121437500</v>
      </c>
      <c r="J14" s="28">
        <v>9</v>
      </c>
      <c r="K14" s="18">
        <f>SUM(K15:K17)</f>
        <v>190719000</v>
      </c>
      <c r="L14" s="28">
        <v>3</v>
      </c>
      <c r="M14" s="18">
        <f>SUM(M15:M17)</f>
        <v>0</v>
      </c>
      <c r="N14" s="28">
        <v>3</v>
      </c>
      <c r="O14" s="18">
        <f>SUM(O15:O17)</f>
        <v>37420000</v>
      </c>
      <c r="P14" s="28"/>
      <c r="Q14" s="18">
        <v>38585000</v>
      </c>
      <c r="R14" s="28"/>
      <c r="S14" s="18">
        <f>SUM(S15:S17)</f>
        <v>187754700</v>
      </c>
      <c r="T14" s="19">
        <f t="shared" si="0"/>
        <v>6</v>
      </c>
      <c r="U14" s="19">
        <f t="shared" si="1"/>
        <v>66.666666666666657</v>
      </c>
      <c r="V14" s="20" t="s">
        <v>32</v>
      </c>
      <c r="W14" s="21">
        <f>S14</f>
        <v>187754700</v>
      </c>
      <c r="X14" s="22">
        <f>W14/K14*100</f>
        <v>98.445723813568648</v>
      </c>
      <c r="Y14" s="20" t="s">
        <v>32</v>
      </c>
      <c r="Z14" s="19">
        <f t="shared" si="2"/>
        <v>15</v>
      </c>
      <c r="AA14" s="21">
        <f t="shared" si="3"/>
        <v>309192200</v>
      </c>
      <c r="AB14" s="22"/>
      <c r="AC14" s="20"/>
      <c r="AD14" s="22"/>
      <c r="AE14" s="29"/>
      <c r="AH14" s="24"/>
    </row>
    <row r="15" spans="1:37" ht="90" x14ac:dyDescent="0.2">
      <c r="A15" s="25"/>
      <c r="B15" s="26"/>
      <c r="C15" s="30" t="s">
        <v>34</v>
      </c>
      <c r="D15" s="30" t="s">
        <v>35</v>
      </c>
      <c r="E15" s="31">
        <v>4</v>
      </c>
      <c r="F15" s="32" t="s">
        <v>36</v>
      </c>
      <c r="G15" s="33">
        <v>143600000</v>
      </c>
      <c r="H15" s="31">
        <v>4</v>
      </c>
      <c r="I15" s="33">
        <v>71187500</v>
      </c>
      <c r="J15" s="31">
        <v>4</v>
      </c>
      <c r="K15" s="33">
        <f>G15</f>
        <v>143600000</v>
      </c>
      <c r="L15" s="31">
        <v>1</v>
      </c>
      <c r="M15" s="33">
        <v>0</v>
      </c>
      <c r="N15" s="31">
        <v>1</v>
      </c>
      <c r="O15" s="33">
        <v>3000000</v>
      </c>
      <c r="P15" s="31"/>
      <c r="Q15" s="33" t="s">
        <v>73</v>
      </c>
      <c r="R15" s="31"/>
      <c r="S15" s="33">
        <v>143600000</v>
      </c>
      <c r="T15" s="34">
        <f t="shared" si="0"/>
        <v>2</v>
      </c>
      <c r="U15" s="35">
        <v>100</v>
      </c>
      <c r="V15" s="36" t="s">
        <v>32</v>
      </c>
      <c r="W15" s="37">
        <f>S15</f>
        <v>143600000</v>
      </c>
      <c r="X15" s="35">
        <f t="shared" ref="X13:X21" si="4">W15/K15*100</f>
        <v>100</v>
      </c>
      <c r="Y15" s="36" t="s">
        <v>32</v>
      </c>
      <c r="Z15" s="19">
        <f t="shared" si="2"/>
        <v>6</v>
      </c>
      <c r="AA15" s="21">
        <f t="shared" si="3"/>
        <v>214787500</v>
      </c>
      <c r="AB15" s="35"/>
      <c r="AC15" s="36"/>
      <c r="AD15" s="35"/>
      <c r="AE15" s="29"/>
      <c r="AH15" s="24"/>
    </row>
    <row r="16" spans="1:37" ht="75" x14ac:dyDescent="0.2">
      <c r="A16" s="25"/>
      <c r="B16" s="26"/>
      <c r="C16" s="30" t="s">
        <v>37</v>
      </c>
      <c r="D16" s="38" t="s">
        <v>38</v>
      </c>
      <c r="E16" s="39">
        <v>4</v>
      </c>
      <c r="F16" s="40" t="s">
        <v>36</v>
      </c>
      <c r="G16" s="33">
        <v>43839000</v>
      </c>
      <c r="H16" s="39">
        <v>4</v>
      </c>
      <c r="I16" s="33">
        <v>48000000</v>
      </c>
      <c r="J16" s="39">
        <v>4</v>
      </c>
      <c r="K16" s="33">
        <f>G16</f>
        <v>43839000</v>
      </c>
      <c r="L16" s="39">
        <v>1</v>
      </c>
      <c r="M16" s="33">
        <f>-AF16</f>
        <v>0</v>
      </c>
      <c r="N16" s="39">
        <v>1</v>
      </c>
      <c r="O16" s="33">
        <v>30857500</v>
      </c>
      <c r="P16" s="39"/>
      <c r="Q16" s="33" t="s">
        <v>74</v>
      </c>
      <c r="R16" s="39"/>
      <c r="S16" s="33">
        <v>41154700</v>
      </c>
      <c r="T16" s="34">
        <f t="shared" si="0"/>
        <v>2</v>
      </c>
      <c r="U16" s="35">
        <v>93.88</v>
      </c>
      <c r="V16" s="36" t="s">
        <v>32</v>
      </c>
      <c r="W16" s="37">
        <f>S16</f>
        <v>41154700</v>
      </c>
      <c r="X16" s="35">
        <f t="shared" si="4"/>
        <v>93.876913250758449</v>
      </c>
      <c r="Y16" s="36" t="s">
        <v>32</v>
      </c>
      <c r="Z16" s="19">
        <f t="shared" si="2"/>
        <v>6</v>
      </c>
      <c r="AA16" s="21">
        <f t="shared" si="3"/>
        <v>89154700</v>
      </c>
      <c r="AB16" s="35"/>
      <c r="AC16" s="36"/>
      <c r="AD16" s="35"/>
      <c r="AE16" s="29"/>
      <c r="AH16" s="24"/>
    </row>
    <row r="17" spans="1:34" ht="65.25" customHeight="1" x14ac:dyDescent="0.2">
      <c r="A17" s="25"/>
      <c r="B17" s="26"/>
      <c r="C17" s="30" t="s">
        <v>39</v>
      </c>
      <c r="D17" s="30" t="s">
        <v>40</v>
      </c>
      <c r="E17" s="39">
        <v>1</v>
      </c>
      <c r="F17" s="40" t="s">
        <v>36</v>
      </c>
      <c r="G17" s="33">
        <v>3280000</v>
      </c>
      <c r="H17" s="39">
        <v>1</v>
      </c>
      <c r="I17" s="33">
        <v>2250000</v>
      </c>
      <c r="J17" s="39">
        <v>1</v>
      </c>
      <c r="K17" s="33">
        <f>G17</f>
        <v>3280000</v>
      </c>
      <c r="L17" s="39"/>
      <c r="M17" s="41">
        <v>0</v>
      </c>
      <c r="N17" s="39"/>
      <c r="O17" s="33">
        <v>3562500</v>
      </c>
      <c r="P17" s="39"/>
      <c r="Q17" s="59" t="s">
        <v>75</v>
      </c>
      <c r="R17" s="39"/>
      <c r="S17" s="33">
        <v>3000000</v>
      </c>
      <c r="T17" s="34">
        <f t="shared" si="0"/>
        <v>0</v>
      </c>
      <c r="U17" s="35">
        <v>91.46</v>
      </c>
      <c r="V17" s="36" t="s">
        <v>32</v>
      </c>
      <c r="W17" s="37">
        <f>S17</f>
        <v>3000000</v>
      </c>
      <c r="X17" s="35">
        <f t="shared" si="4"/>
        <v>91.463414634146346</v>
      </c>
      <c r="Y17" s="36" t="s">
        <v>32</v>
      </c>
      <c r="Z17" s="19">
        <f t="shared" si="2"/>
        <v>1</v>
      </c>
      <c r="AA17" s="21">
        <f t="shared" si="3"/>
        <v>5250000</v>
      </c>
      <c r="AB17" s="35"/>
      <c r="AC17" s="36"/>
      <c r="AD17" s="35"/>
      <c r="AE17" s="29"/>
      <c r="AH17" s="24"/>
    </row>
    <row r="18" spans="1:34" ht="86.25" customHeight="1" x14ac:dyDescent="0.2">
      <c r="A18" s="25"/>
      <c r="B18" s="26"/>
      <c r="C18" s="27" t="s">
        <v>41</v>
      </c>
      <c r="D18" s="27"/>
      <c r="E18" s="16">
        <v>6</v>
      </c>
      <c r="F18" s="17" t="s">
        <v>32</v>
      </c>
      <c r="G18" s="18">
        <f>SUM(G19:G21)</f>
        <v>88208650</v>
      </c>
      <c r="H18" s="28">
        <v>6</v>
      </c>
      <c r="I18" s="18">
        <v>19869800</v>
      </c>
      <c r="J18" s="28">
        <v>6</v>
      </c>
      <c r="K18" s="18">
        <f>SUM(K19,K20,K21)</f>
        <v>88208650</v>
      </c>
      <c r="L18" s="28">
        <v>1</v>
      </c>
      <c r="M18" s="18">
        <v>4366000</v>
      </c>
      <c r="N18" s="28">
        <v>1</v>
      </c>
      <c r="O18" s="18">
        <v>2740910</v>
      </c>
      <c r="P18" s="28"/>
      <c r="Q18" s="18">
        <v>27580900</v>
      </c>
      <c r="R18" s="28"/>
      <c r="S18" s="18">
        <f>SUM(S19:S21)</f>
        <v>52761600</v>
      </c>
      <c r="T18" s="19">
        <f t="shared" si="0"/>
        <v>2</v>
      </c>
      <c r="U18" s="19">
        <f t="shared" si="1"/>
        <v>33.333333333333329</v>
      </c>
      <c r="V18" s="20" t="s">
        <v>32</v>
      </c>
      <c r="W18" s="21">
        <f>S18</f>
        <v>52761600</v>
      </c>
      <c r="X18" s="22">
        <f>AVERAGE(W18/K18)</f>
        <v>0.59814541997865289</v>
      </c>
      <c r="Y18" s="20" t="s">
        <v>32</v>
      </c>
      <c r="Z18" s="19">
        <f t="shared" si="2"/>
        <v>8</v>
      </c>
      <c r="AA18" s="21">
        <f t="shared" si="3"/>
        <v>72631400</v>
      </c>
      <c r="AB18" s="22"/>
      <c r="AC18" s="20"/>
      <c r="AD18" s="22"/>
      <c r="AE18" s="29"/>
      <c r="AH18" s="24"/>
    </row>
    <row r="19" spans="1:34" ht="105" x14ac:dyDescent="0.2">
      <c r="A19" s="25"/>
      <c r="B19" s="26"/>
      <c r="C19" s="30" t="s">
        <v>42</v>
      </c>
      <c r="D19" s="30" t="s">
        <v>43</v>
      </c>
      <c r="E19" s="31">
        <v>4</v>
      </c>
      <c r="F19" s="32" t="s">
        <v>36</v>
      </c>
      <c r="G19" s="33">
        <v>69899800</v>
      </c>
      <c r="H19" s="31">
        <v>4</v>
      </c>
      <c r="I19" s="33">
        <v>10875000</v>
      </c>
      <c r="J19" s="31">
        <v>4</v>
      </c>
      <c r="K19" s="33">
        <f>G19</f>
        <v>69899800</v>
      </c>
      <c r="L19" s="31">
        <v>1</v>
      </c>
      <c r="M19" s="33">
        <v>2062500</v>
      </c>
      <c r="N19" s="31">
        <v>1</v>
      </c>
      <c r="O19" s="33">
        <v>16287500</v>
      </c>
      <c r="P19" s="31"/>
      <c r="Q19" s="59" t="s">
        <v>76</v>
      </c>
      <c r="R19" s="31"/>
      <c r="S19" s="33">
        <v>37028400</v>
      </c>
      <c r="T19" s="34">
        <f t="shared" si="0"/>
        <v>2</v>
      </c>
      <c r="U19" s="35">
        <v>52.97</v>
      </c>
      <c r="V19" s="36" t="s">
        <v>32</v>
      </c>
      <c r="W19" s="37">
        <f>S19</f>
        <v>37028400</v>
      </c>
      <c r="X19" s="35">
        <f t="shared" si="4"/>
        <v>52.973542127445285</v>
      </c>
      <c r="Y19" s="36" t="s">
        <v>32</v>
      </c>
      <c r="Z19" s="19">
        <f t="shared" si="2"/>
        <v>6</v>
      </c>
      <c r="AA19" s="21">
        <f t="shared" si="3"/>
        <v>47903400</v>
      </c>
      <c r="AB19" s="35"/>
      <c r="AC19" s="36"/>
      <c r="AD19" s="35"/>
      <c r="AE19" s="29"/>
      <c r="AH19" s="24"/>
    </row>
    <row r="20" spans="1:34" ht="90" x14ac:dyDescent="0.2">
      <c r="A20" s="25"/>
      <c r="B20" s="26"/>
      <c r="C20" s="30" t="s">
        <v>44</v>
      </c>
      <c r="D20" s="38" t="s">
        <v>45</v>
      </c>
      <c r="E20" s="39">
        <v>1</v>
      </c>
      <c r="F20" s="40" t="s">
        <v>36</v>
      </c>
      <c r="G20" s="33">
        <v>6689900</v>
      </c>
      <c r="H20" s="39">
        <v>1</v>
      </c>
      <c r="I20" s="33">
        <v>3005000</v>
      </c>
      <c r="J20" s="39">
        <v>1</v>
      </c>
      <c r="K20" s="33">
        <f>G20</f>
        <v>6689900</v>
      </c>
      <c r="L20" s="39"/>
      <c r="M20" s="33">
        <v>0</v>
      </c>
      <c r="N20" s="39"/>
      <c r="O20" s="33">
        <v>2250000</v>
      </c>
      <c r="P20" s="39"/>
      <c r="Q20" s="59" t="s">
        <v>77</v>
      </c>
      <c r="R20" s="39"/>
      <c r="S20" s="33">
        <v>6234200</v>
      </c>
      <c r="T20" s="34">
        <f t="shared" si="0"/>
        <v>0</v>
      </c>
      <c r="U20" s="35">
        <v>93.19</v>
      </c>
      <c r="V20" s="36" t="s">
        <v>32</v>
      </c>
      <c r="W20" s="37">
        <f>S20</f>
        <v>6234200</v>
      </c>
      <c r="X20" s="35">
        <f t="shared" si="4"/>
        <v>93.18823898712985</v>
      </c>
      <c r="Y20" s="36" t="s">
        <v>32</v>
      </c>
      <c r="Z20" s="19">
        <f t="shared" si="2"/>
        <v>1</v>
      </c>
      <c r="AA20" s="21">
        <f t="shared" si="3"/>
        <v>9239200</v>
      </c>
      <c r="AB20" s="35"/>
      <c r="AC20" s="36"/>
      <c r="AD20" s="35"/>
      <c r="AE20" s="29"/>
      <c r="AH20" s="24"/>
    </row>
    <row r="21" spans="1:34" ht="105" x14ac:dyDescent="0.2">
      <c r="A21" s="25"/>
      <c r="B21" s="26"/>
      <c r="C21" s="30" t="s">
        <v>46</v>
      </c>
      <c r="D21" s="38" t="s">
        <v>47</v>
      </c>
      <c r="E21" s="39">
        <v>1</v>
      </c>
      <c r="F21" s="40" t="s">
        <v>36</v>
      </c>
      <c r="G21" s="33">
        <v>11618950</v>
      </c>
      <c r="H21" s="39">
        <v>1</v>
      </c>
      <c r="I21" s="33">
        <v>5989800</v>
      </c>
      <c r="J21" s="39">
        <v>1</v>
      </c>
      <c r="K21" s="33">
        <f>G21</f>
        <v>11618950</v>
      </c>
      <c r="L21" s="39"/>
      <c r="M21" s="33">
        <v>2304000</v>
      </c>
      <c r="N21" s="39"/>
      <c r="O21" s="33">
        <v>8871600</v>
      </c>
      <c r="P21" s="39"/>
      <c r="Q21" s="59" t="s">
        <v>78</v>
      </c>
      <c r="R21" s="39"/>
      <c r="S21" s="33">
        <v>9499000</v>
      </c>
      <c r="T21" s="34">
        <f t="shared" si="0"/>
        <v>0</v>
      </c>
      <c r="U21" s="35">
        <v>81.75</v>
      </c>
      <c r="V21" s="36" t="s">
        <v>32</v>
      </c>
      <c r="W21" s="37">
        <f>S21</f>
        <v>9499000</v>
      </c>
      <c r="X21" s="35">
        <f t="shared" si="4"/>
        <v>81.754375395367049</v>
      </c>
      <c r="Y21" s="36" t="s">
        <v>32</v>
      </c>
      <c r="Z21" s="19">
        <f t="shared" si="2"/>
        <v>1</v>
      </c>
      <c r="AA21" s="21">
        <f t="shared" si="3"/>
        <v>15488800</v>
      </c>
      <c r="AB21" s="35"/>
      <c r="AC21" s="36"/>
      <c r="AD21" s="35"/>
      <c r="AE21" s="29"/>
      <c r="AH21" s="24"/>
    </row>
    <row r="22" spans="1:34" ht="18" customHeight="1" x14ac:dyDescent="0.2">
      <c r="A22" s="99" t="s">
        <v>48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42">
        <f>AVERAGE(U13:U17)</f>
        <v>83.734666666666655</v>
      </c>
      <c r="V22" s="43"/>
      <c r="W22" s="44"/>
      <c r="X22" s="42">
        <f>AVERAGE(W13/G13*100)</f>
        <v>86.228919936764967</v>
      </c>
      <c r="Y22" s="43"/>
      <c r="Z22" s="45"/>
      <c r="AA22" s="45"/>
      <c r="AB22" s="45"/>
      <c r="AC22" s="43"/>
      <c r="AD22" s="46"/>
      <c r="AE22" s="29"/>
    </row>
    <row r="23" spans="1:34" ht="18" customHeight="1" x14ac:dyDescent="0.2">
      <c r="A23" s="99" t="s">
        <v>49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47" t="str">
        <f>IF(U22&gt;=91,"Sangat Tinggi",IF(U22&gt;=76,"Tinggi",IF(U22&gt;=66,"Sedang",IF(U22&gt;=51,"Rendah",IF(U22&lt;=50,"Sangat Rendah")))))</f>
        <v>Tinggi</v>
      </c>
      <c r="V23" s="43"/>
      <c r="W23" s="48"/>
      <c r="X23" s="47" t="str">
        <f>IF(X22&gt;=91,"Sangat Tinggi",IF(X22&gt;=76,"Tinggi",IF(X22&gt;=66,"Sedang",IF(X22&gt;=51,"Rendah",IF(X22&lt;=50,"Sangat Rendah")))))</f>
        <v>Tinggi</v>
      </c>
      <c r="Y23" s="43"/>
      <c r="Z23" s="49"/>
      <c r="AA23" s="50"/>
      <c r="AB23" s="49"/>
      <c r="AC23" s="43"/>
      <c r="AD23" s="51"/>
      <c r="AE23" s="29"/>
    </row>
    <row r="24" spans="1:34" ht="18" customHeight="1" x14ac:dyDescent="0.2">
      <c r="A24" s="96" t="s">
        <v>84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29"/>
    </row>
    <row r="25" spans="1:34" ht="18" customHeight="1" x14ac:dyDescent="0.2">
      <c r="A25" s="96" t="s">
        <v>50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29"/>
    </row>
    <row r="26" spans="1:34" ht="18" customHeight="1" x14ac:dyDescent="0.2">
      <c r="A26" s="96" t="s">
        <v>51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29"/>
    </row>
    <row r="27" spans="1:34" ht="18" customHeight="1" x14ac:dyDescent="0.2">
      <c r="A27" s="96" t="s">
        <v>52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52"/>
    </row>
    <row r="28" spans="1:34" ht="1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3"/>
      <c r="X28" s="53"/>
      <c r="Y28" s="54"/>
      <c r="Z28" s="53"/>
      <c r="AA28" s="53"/>
      <c r="AB28" s="53"/>
      <c r="AC28" s="54"/>
      <c r="AD28" s="53"/>
    </row>
    <row r="29" spans="1:34" ht="15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01" t="s">
        <v>53</v>
      </c>
      <c r="U29" s="101"/>
      <c r="V29" s="101"/>
      <c r="W29" s="101"/>
      <c r="X29" s="101"/>
      <c r="Y29" s="54"/>
      <c r="Z29" s="53"/>
      <c r="AA29" s="101"/>
      <c r="AB29" s="101"/>
      <c r="AC29" s="101"/>
      <c r="AD29" s="101"/>
      <c r="AE29" s="101"/>
    </row>
    <row r="30" spans="1:34" ht="15.75" x14ac:dyDescent="0.25">
      <c r="A30" s="5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01" t="s">
        <v>83</v>
      </c>
      <c r="U30" s="101"/>
      <c r="V30" s="101"/>
      <c r="W30" s="101"/>
      <c r="X30" s="101"/>
      <c r="Y30" s="54"/>
      <c r="Z30" s="53"/>
      <c r="AA30" s="101"/>
      <c r="AB30" s="101"/>
      <c r="AC30" s="101"/>
      <c r="AD30" s="101"/>
      <c r="AE30" s="101"/>
    </row>
    <row r="31" spans="1:34" ht="15" x14ac:dyDescent="0.2">
      <c r="T31" s="53" t="s">
        <v>81</v>
      </c>
      <c r="U31" s="53"/>
      <c r="V31" s="53"/>
      <c r="W31" s="53"/>
      <c r="X31" s="53"/>
      <c r="AA31" s="101"/>
      <c r="AB31" s="101"/>
      <c r="AC31" s="101"/>
      <c r="AD31" s="101"/>
      <c r="AE31" s="101"/>
    </row>
    <row r="32" spans="1:34" ht="15" x14ac:dyDescent="0.2">
      <c r="T32" s="101" t="s">
        <v>54</v>
      </c>
      <c r="U32" s="101"/>
      <c r="V32" s="101"/>
      <c r="W32" s="101"/>
      <c r="X32" s="101"/>
      <c r="AA32" s="101"/>
      <c r="AB32" s="101"/>
      <c r="AC32" s="101"/>
      <c r="AD32" s="101"/>
      <c r="AE32" s="101"/>
    </row>
    <row r="33" spans="1:31" ht="75" customHeight="1" x14ac:dyDescent="0.2">
      <c r="A33" s="56" t="s">
        <v>55</v>
      </c>
      <c r="B33" s="56" t="s">
        <v>56</v>
      </c>
      <c r="C33" s="56" t="s">
        <v>57</v>
      </c>
      <c r="T33" s="53"/>
      <c r="U33" s="53"/>
      <c r="V33" s="54"/>
      <c r="W33" s="53"/>
      <c r="AA33" s="54"/>
      <c r="AB33" s="53"/>
      <c r="AC33" s="54"/>
      <c r="AD33" s="53"/>
    </row>
    <row r="34" spans="1:31" ht="25.5" x14ac:dyDescent="0.25">
      <c r="A34" s="57" t="s">
        <v>58</v>
      </c>
      <c r="B34" s="57" t="s">
        <v>59</v>
      </c>
      <c r="C34" s="57" t="s">
        <v>60</v>
      </c>
      <c r="T34" s="102" t="s">
        <v>79</v>
      </c>
      <c r="U34" s="102"/>
      <c r="V34" s="102"/>
      <c r="W34" s="102"/>
      <c r="X34" s="102"/>
      <c r="AA34" s="103"/>
      <c r="AB34" s="103"/>
      <c r="AC34" s="103"/>
      <c r="AD34" s="103"/>
      <c r="AE34" s="103"/>
    </row>
    <row r="35" spans="1:31" ht="25.5" x14ac:dyDescent="0.2">
      <c r="A35" s="57" t="s">
        <v>61</v>
      </c>
      <c r="B35" s="57" t="s">
        <v>62</v>
      </c>
      <c r="C35" s="57" t="s">
        <v>63</v>
      </c>
      <c r="T35" s="104" t="s">
        <v>80</v>
      </c>
      <c r="U35" s="104"/>
      <c r="V35" s="104"/>
      <c r="W35" s="104"/>
      <c r="X35" s="104"/>
      <c r="AA35" s="105"/>
      <c r="AB35" s="105"/>
      <c r="AC35" s="105"/>
      <c r="AD35" s="105"/>
      <c r="AE35" s="105"/>
    </row>
    <row r="36" spans="1:31" ht="25.5" x14ac:dyDescent="0.2">
      <c r="A36" s="57" t="s">
        <v>64</v>
      </c>
      <c r="B36" s="57" t="s">
        <v>65</v>
      </c>
      <c r="C36" s="57" t="s">
        <v>66</v>
      </c>
    </row>
    <row r="37" spans="1:31" ht="25.5" x14ac:dyDescent="0.2">
      <c r="A37" s="57" t="s">
        <v>67</v>
      </c>
      <c r="B37" s="57" t="s">
        <v>68</v>
      </c>
      <c r="C37" s="57" t="s">
        <v>69</v>
      </c>
    </row>
    <row r="38" spans="1:31" ht="25.5" x14ac:dyDescent="0.2">
      <c r="A38" s="57" t="s">
        <v>70</v>
      </c>
      <c r="B38" s="58" t="s">
        <v>71</v>
      </c>
      <c r="C38" s="57" t="s">
        <v>72</v>
      </c>
    </row>
  </sheetData>
  <mergeCells count="77">
    <mergeCell ref="T32:X32"/>
    <mergeCell ref="AA32:AE32"/>
    <mergeCell ref="T34:X34"/>
    <mergeCell ref="AA34:AE34"/>
    <mergeCell ref="T35:X35"/>
    <mergeCell ref="AA35:AE35"/>
    <mergeCell ref="T29:X29"/>
    <mergeCell ref="AA29:AE29"/>
    <mergeCell ref="T30:X30"/>
    <mergeCell ref="AA30:AE30"/>
    <mergeCell ref="AA31:AE31"/>
    <mergeCell ref="A22:T22"/>
    <mergeCell ref="A23:T23"/>
    <mergeCell ref="A24:AD24"/>
    <mergeCell ref="A25:AD25"/>
    <mergeCell ref="A26:AD26"/>
    <mergeCell ref="A27:AD27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G11:G12"/>
    <mergeCell ref="H11:H12"/>
    <mergeCell ref="I11:I12"/>
    <mergeCell ref="J11:J12"/>
    <mergeCell ref="K11:K12"/>
    <mergeCell ref="N10:O10"/>
    <mergeCell ref="P10:Q10"/>
    <mergeCell ref="R10:S10"/>
    <mergeCell ref="T10:Y10"/>
    <mergeCell ref="Z10:AA10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6:AD6"/>
    <mergeCell ref="A1:AD1"/>
    <mergeCell ref="A2:AD2"/>
    <mergeCell ref="A3:AD3"/>
    <mergeCell ref="A4:AD4"/>
    <mergeCell ref="A5:AD5"/>
  </mergeCells>
  <pageMargins left="0.47244094488188981" right="0.23622047244094491" top="0.59055118110236227" bottom="3.937007874015748E-2" header="0" footer="0"/>
  <pageSetup paperSize="14" scale="3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ekobang</vt:lpstr>
      <vt:lpstr>ekobang!Print_Area</vt:lpstr>
      <vt:lpstr>ekobang!Print_Titles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2022-10-10T01:40:46Z</dcterms:created>
  <dcterms:modified xsi:type="dcterms:W3CDTF">2023-01-05T09:17:27Z</dcterms:modified>
</cp:coreProperties>
</file>