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AHRIAN NOOR\LOCAL D\KASUBAG PERENC &amp; KEU KESBANGPOL\"/>
    </mc:Choice>
  </mc:AlternateContent>
  <bookViews>
    <workbookView xWindow="0" yWindow="0" windowWidth="19200" windowHeight="6350"/>
  </bookViews>
  <sheets>
    <sheet name="Kesbangpol" sheetId="1" r:id="rId1"/>
  </sheets>
  <definedNames>
    <definedName name="_xlnm.Print_Titles" localSheetId="0">Kesbangpol!$7:$12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4" i="1" l="1"/>
  <c r="S53" i="1" s="1"/>
  <c r="S47" i="1"/>
  <c r="S46" i="1" s="1"/>
  <c r="S43" i="1"/>
  <c r="S42" i="1" s="1"/>
  <c r="S39" i="1"/>
  <c r="S38" i="1" s="1"/>
  <c r="S17" i="1"/>
  <c r="G54" i="1"/>
  <c r="G53" i="1" s="1"/>
  <c r="G50" i="1"/>
  <c r="G47" i="1"/>
  <c r="G42" i="1"/>
  <c r="G39" i="1"/>
  <c r="G38" i="1" s="1"/>
  <c r="G34" i="1"/>
  <c r="G22" i="1"/>
  <c r="G17" i="1"/>
  <c r="G14" i="1"/>
  <c r="P14" i="1"/>
  <c r="S50" i="1"/>
  <c r="S49" i="1" s="1"/>
  <c r="S28" i="1"/>
  <c r="H14" i="1"/>
  <c r="E14" i="1"/>
  <c r="J54" i="1"/>
  <c r="J53" i="1" s="1"/>
  <c r="J50" i="1"/>
  <c r="J49" i="1" s="1"/>
  <c r="J47" i="1"/>
  <c r="J46" i="1" s="1"/>
  <c r="J43" i="1"/>
  <c r="J42" i="1" s="1"/>
  <c r="J39" i="1"/>
  <c r="J38" i="1" s="1"/>
  <c r="J34" i="1"/>
  <c r="J30" i="1"/>
  <c r="G28" i="1"/>
  <c r="J28" i="1"/>
  <c r="J22" i="1"/>
  <c r="J17" i="1"/>
  <c r="J14" i="1"/>
  <c r="S34" i="1"/>
  <c r="S30" i="1"/>
  <c r="S22" i="1"/>
  <c r="S14" i="1"/>
  <c r="G30" i="1"/>
  <c r="G13" i="1" l="1"/>
  <c r="J13" i="1"/>
  <c r="S13" i="1"/>
  <c r="Q56" i="1"/>
  <c r="Q51" i="1"/>
  <c r="Q45" i="1"/>
  <c r="Q41" i="1"/>
  <c r="Q40" i="1"/>
  <c r="Q37" i="1"/>
  <c r="Q36" i="1"/>
  <c r="Q35" i="1"/>
  <c r="Q32" i="1"/>
  <c r="Q31" i="1"/>
  <c r="Q27" i="1"/>
  <c r="Q26" i="1"/>
  <c r="Q25" i="1"/>
  <c r="Q24" i="1"/>
  <c r="Q18" i="1"/>
  <c r="O53" i="1" l="1"/>
  <c r="AH42" i="1"/>
  <c r="AH56" i="1" l="1"/>
  <c r="AD56" i="1"/>
  <c r="AI56" i="1" s="1"/>
  <c r="AA56" i="1"/>
  <c r="Z56" i="1"/>
  <c r="AG56" i="1" s="1"/>
  <c r="AH55" i="1"/>
  <c r="AD55" i="1"/>
  <c r="AI55" i="1" s="1"/>
  <c r="AA55" i="1"/>
  <c r="Z55" i="1"/>
  <c r="AG55" i="1" s="1"/>
  <c r="AH54" i="1"/>
  <c r="AA54" i="1"/>
  <c r="Z54" i="1"/>
  <c r="AG54" i="1" s="1"/>
  <c r="AH53" i="1"/>
  <c r="AA53" i="1"/>
  <c r="Z53" i="1"/>
  <c r="AG53" i="1" s="1"/>
  <c r="AH52" i="1"/>
  <c r="AD52" i="1"/>
  <c r="AI52" i="1" s="1"/>
  <c r="AA52" i="1"/>
  <c r="Z52" i="1"/>
  <c r="AG52" i="1" s="1"/>
  <c r="AH51" i="1"/>
  <c r="AD51" i="1"/>
  <c r="AI51" i="1" s="1"/>
  <c r="AA51" i="1"/>
  <c r="Z51" i="1"/>
  <c r="AG51" i="1" s="1"/>
  <c r="AH50" i="1"/>
  <c r="AA50" i="1"/>
  <c r="Z50" i="1"/>
  <c r="AG50" i="1" s="1"/>
  <c r="AH49" i="1"/>
  <c r="AA49" i="1"/>
  <c r="Z49" i="1"/>
  <c r="AG49" i="1" s="1"/>
  <c r="AH48" i="1"/>
  <c r="AD48" i="1"/>
  <c r="AI48" i="1" s="1"/>
  <c r="AA48" i="1"/>
  <c r="Z48" i="1"/>
  <c r="AG48" i="1" s="1"/>
  <c r="AH47" i="1"/>
  <c r="AA47" i="1"/>
  <c r="Z47" i="1"/>
  <c r="AG47" i="1" s="1"/>
  <c r="AH46" i="1"/>
  <c r="AA46" i="1"/>
  <c r="Z46" i="1"/>
  <c r="AG46" i="1" s="1"/>
  <c r="AH45" i="1"/>
  <c r="AD45" i="1"/>
  <c r="AI45" i="1" s="1"/>
  <c r="AA45" i="1"/>
  <c r="Z45" i="1"/>
  <c r="AG45" i="1" s="1"/>
  <c r="AH44" i="1"/>
  <c r="AD44" i="1"/>
  <c r="AI44" i="1" s="1"/>
  <c r="AA44" i="1"/>
  <c r="Z44" i="1"/>
  <c r="AG44" i="1" s="1"/>
  <c r="AH43" i="1"/>
  <c r="AA43" i="1"/>
  <c r="Z43" i="1"/>
  <c r="AG43" i="1" s="1"/>
  <c r="Z42" i="1"/>
  <c r="AB42" i="1" s="1"/>
  <c r="AH41" i="1"/>
  <c r="AD41" i="1"/>
  <c r="AI41" i="1" s="1"/>
  <c r="AA41" i="1"/>
  <c r="Z41" i="1"/>
  <c r="AB41" i="1" s="1"/>
  <c r="AH40" i="1"/>
  <c r="AD40" i="1"/>
  <c r="AI40" i="1" s="1"/>
  <c r="AA40" i="1"/>
  <c r="Z40" i="1"/>
  <c r="AB40" i="1" s="1"/>
  <c r="AH39" i="1"/>
  <c r="AA39" i="1"/>
  <c r="Z39" i="1"/>
  <c r="AB39" i="1" s="1"/>
  <c r="AH38" i="1"/>
  <c r="AA38" i="1"/>
  <c r="Z38" i="1"/>
  <c r="AB38" i="1" s="1"/>
  <c r="AH37" i="1"/>
  <c r="AD37" i="1"/>
  <c r="AI37" i="1" s="1"/>
  <c r="AA37" i="1"/>
  <c r="Z37" i="1"/>
  <c r="AB37" i="1" s="1"/>
  <c r="AH36" i="1"/>
  <c r="AD36" i="1"/>
  <c r="AI36" i="1" s="1"/>
  <c r="AA36" i="1"/>
  <c r="Z36" i="1"/>
  <c r="AB36" i="1" s="1"/>
  <c r="AH35" i="1"/>
  <c r="AD35" i="1"/>
  <c r="AI35" i="1" s="1"/>
  <c r="AA35" i="1"/>
  <c r="Z35" i="1"/>
  <c r="AB35" i="1" s="1"/>
  <c r="AH34" i="1"/>
  <c r="AA34" i="1"/>
  <c r="Z34" i="1"/>
  <c r="AB34" i="1" s="1"/>
  <c r="AH33" i="1"/>
  <c r="AD33" i="1"/>
  <c r="AI33" i="1" s="1"/>
  <c r="AA33" i="1"/>
  <c r="Z33" i="1"/>
  <c r="AB33" i="1" s="1"/>
  <c r="AH32" i="1"/>
  <c r="AD32" i="1"/>
  <c r="AI32" i="1" s="1"/>
  <c r="AA32" i="1"/>
  <c r="Z32" i="1"/>
  <c r="AB32" i="1" s="1"/>
  <c r="AH31" i="1"/>
  <c r="AD31" i="1"/>
  <c r="AE31" i="1" s="1"/>
  <c r="AA31" i="1"/>
  <c r="Z31" i="1"/>
  <c r="AB31" i="1" s="1"/>
  <c r="AH30" i="1"/>
  <c r="AA30" i="1"/>
  <c r="Z30" i="1"/>
  <c r="AB30" i="1" s="1"/>
  <c r="AH29" i="1"/>
  <c r="AD29" i="1"/>
  <c r="AE29" i="1" s="1"/>
  <c r="AA29" i="1"/>
  <c r="Z29" i="1"/>
  <c r="AB29" i="1" s="1"/>
  <c r="AH28" i="1"/>
  <c r="AA28" i="1"/>
  <c r="Z28" i="1"/>
  <c r="AB28" i="1" s="1"/>
  <c r="AH27" i="1"/>
  <c r="AD27" i="1"/>
  <c r="AE27" i="1" s="1"/>
  <c r="AA27" i="1"/>
  <c r="Z27" i="1"/>
  <c r="AB27" i="1" s="1"/>
  <c r="AH26" i="1"/>
  <c r="AD26" i="1"/>
  <c r="AE26" i="1" s="1"/>
  <c r="AA26" i="1"/>
  <c r="Z26" i="1"/>
  <c r="AB26" i="1" s="1"/>
  <c r="AH25" i="1"/>
  <c r="AD25" i="1"/>
  <c r="AE25" i="1" s="1"/>
  <c r="AA25" i="1"/>
  <c r="Z25" i="1"/>
  <c r="AB25" i="1" s="1"/>
  <c r="AH24" i="1"/>
  <c r="AD24" i="1"/>
  <c r="AE24" i="1" s="1"/>
  <c r="AA24" i="1"/>
  <c r="Z24" i="1"/>
  <c r="AB24" i="1" s="1"/>
  <c r="AH23" i="1"/>
  <c r="AD23" i="1"/>
  <c r="AE23" i="1" s="1"/>
  <c r="AA23" i="1"/>
  <c r="Z23" i="1"/>
  <c r="AB23" i="1" s="1"/>
  <c r="AH22" i="1"/>
  <c r="AA22" i="1"/>
  <c r="Z22" i="1"/>
  <c r="AB22" i="1" s="1"/>
  <c r="AH21" i="1"/>
  <c r="AD21" i="1"/>
  <c r="AE21" i="1" s="1"/>
  <c r="AA21" i="1"/>
  <c r="Z21" i="1"/>
  <c r="AB21" i="1" s="1"/>
  <c r="AH20" i="1"/>
  <c r="AD20" i="1"/>
  <c r="AE20" i="1" s="1"/>
  <c r="AA20" i="1"/>
  <c r="Z20" i="1"/>
  <c r="AB20" i="1" s="1"/>
  <c r="AH19" i="1"/>
  <c r="AD19" i="1"/>
  <c r="AE19" i="1" s="1"/>
  <c r="AA19" i="1"/>
  <c r="Z19" i="1"/>
  <c r="AB19" i="1" s="1"/>
  <c r="AH18" i="1"/>
  <c r="AD18" i="1"/>
  <c r="AE18" i="1" s="1"/>
  <c r="AA18" i="1"/>
  <c r="Z18" i="1"/>
  <c r="AB18" i="1" s="1"/>
  <c r="AH17" i="1"/>
  <c r="AA17" i="1"/>
  <c r="AH16" i="1"/>
  <c r="AD16" i="1"/>
  <c r="AE16" i="1" s="1"/>
  <c r="AA16" i="1"/>
  <c r="Z16" i="1"/>
  <c r="AB16" i="1" s="1"/>
  <c r="AH15" i="1"/>
  <c r="AD15" i="1"/>
  <c r="AE15" i="1" s="1"/>
  <c r="AA15" i="1"/>
  <c r="Z15" i="1"/>
  <c r="AB15" i="1" s="1"/>
  <c r="AH14" i="1"/>
  <c r="AA14" i="1"/>
  <c r="AH13" i="1"/>
  <c r="AA13" i="1"/>
  <c r="Z13" i="1"/>
  <c r="AB13" i="1" s="1"/>
  <c r="AG42" i="1" l="1"/>
  <c r="AG33" i="1"/>
  <c r="AG16" i="1"/>
  <c r="AG38" i="1"/>
  <c r="AG20" i="1"/>
  <c r="AE55" i="1"/>
  <c r="AE51" i="1"/>
  <c r="AG40" i="1"/>
  <c r="AG37" i="1"/>
  <c r="AG35" i="1"/>
  <c r="AG18" i="1"/>
  <c r="AG22" i="1"/>
  <c r="AG15" i="1"/>
  <c r="AG19" i="1"/>
  <c r="AG21" i="1"/>
  <c r="AG25" i="1"/>
  <c r="AI25" i="1"/>
  <c r="AG26" i="1"/>
  <c r="AI26" i="1"/>
  <c r="AG27" i="1"/>
  <c r="AI27" i="1"/>
  <c r="AG28" i="1"/>
  <c r="AG29" i="1"/>
  <c r="AI29" i="1"/>
  <c r="AG30" i="1"/>
  <c r="AG31" i="1"/>
  <c r="AI31" i="1"/>
  <c r="AG32" i="1"/>
  <c r="AG34" i="1"/>
  <c r="AG36" i="1"/>
  <c r="AG39" i="1"/>
  <c r="AG41" i="1"/>
  <c r="AE48" i="1"/>
  <c r="AE52" i="1"/>
  <c r="AE56" i="1"/>
  <c r="AG13" i="1"/>
  <c r="AI15" i="1"/>
  <c r="AI16" i="1"/>
  <c r="AI18" i="1"/>
  <c r="AI19" i="1"/>
  <c r="AI20" i="1"/>
  <c r="AI21" i="1"/>
  <c r="AG23" i="1"/>
  <c r="AI23" i="1"/>
  <c r="AG24" i="1"/>
  <c r="AI24" i="1"/>
  <c r="AE32" i="1"/>
  <c r="AE33" i="1"/>
  <c r="AE35" i="1"/>
  <c r="AE36" i="1"/>
  <c r="AE37" i="1"/>
  <c r="AE40" i="1"/>
  <c r="AE41" i="1"/>
  <c r="AB43" i="1"/>
  <c r="AB44" i="1"/>
  <c r="AE44" i="1"/>
  <c r="AB45" i="1"/>
  <c r="AE45" i="1"/>
  <c r="AB46" i="1"/>
  <c r="AB47" i="1"/>
  <c r="AB48" i="1"/>
  <c r="AB49" i="1"/>
  <c r="AB50" i="1"/>
  <c r="AB51" i="1"/>
  <c r="AB52" i="1"/>
  <c r="AB53" i="1"/>
  <c r="AB54" i="1"/>
  <c r="AB55" i="1"/>
  <c r="AB56" i="1"/>
  <c r="N17" i="1" l="1"/>
  <c r="Z17" i="1" s="1"/>
  <c r="K17" i="1"/>
  <c r="N14" i="1"/>
  <c r="Z14" i="1" s="1"/>
  <c r="K14" i="1"/>
  <c r="AB14" i="1" l="1"/>
  <c r="AG14" i="1"/>
  <c r="AB17" i="1"/>
  <c r="AG17" i="1"/>
  <c r="M14" i="1"/>
  <c r="AD14" i="1" l="1"/>
  <c r="AE14" i="1" s="1"/>
  <c r="P54" i="1"/>
  <c r="P50" i="1"/>
  <c r="P47" i="1"/>
  <c r="P43" i="1"/>
  <c r="P39" i="1"/>
  <c r="P30" i="1"/>
  <c r="AD30" i="1" s="1"/>
  <c r="P28" i="1"/>
  <c r="AD28" i="1" s="1"/>
  <c r="P22" i="1"/>
  <c r="AD22" i="1" s="1"/>
  <c r="AD17" i="1"/>
  <c r="AI14" i="1" l="1"/>
  <c r="AI30" i="1"/>
  <c r="AD43" i="1"/>
  <c r="P42" i="1"/>
  <c r="AD42" i="1" s="1"/>
  <c r="AD50" i="1"/>
  <c r="P49" i="1"/>
  <c r="AD49" i="1" s="1"/>
  <c r="AI22" i="1"/>
  <c r="AI17" i="1"/>
  <c r="AI28" i="1"/>
  <c r="AD39" i="1"/>
  <c r="P38" i="1"/>
  <c r="AD38" i="1" s="1"/>
  <c r="AD47" i="1"/>
  <c r="P46" i="1"/>
  <c r="AD46" i="1" s="1"/>
  <c r="AD54" i="1"/>
  <c r="P53" i="1"/>
  <c r="AD53" i="1" s="1"/>
  <c r="M54" i="1"/>
  <c r="M53" i="1" s="1"/>
  <c r="M50" i="1"/>
  <c r="M49" i="1" s="1"/>
  <c r="M47" i="1"/>
  <c r="M46" i="1" s="1"/>
  <c r="M43" i="1"/>
  <c r="M42" i="1" s="1"/>
  <c r="M39" i="1"/>
  <c r="M38" i="1" s="1"/>
  <c r="M34" i="1" l="1"/>
  <c r="AI53" i="1"/>
  <c r="AE53" i="1"/>
  <c r="AI38" i="1"/>
  <c r="AE38" i="1"/>
  <c r="AI49" i="1"/>
  <c r="AE49" i="1"/>
  <c r="AI42" i="1"/>
  <c r="AE42" i="1"/>
  <c r="P34" i="1"/>
  <c r="P13" i="1" s="1"/>
  <c r="AI46" i="1"/>
  <c r="AE46" i="1"/>
  <c r="AI54" i="1"/>
  <c r="AE54" i="1"/>
  <c r="AI47" i="1"/>
  <c r="AE47" i="1"/>
  <c r="AI39" i="1"/>
  <c r="AE39" i="1"/>
  <c r="AI50" i="1"/>
  <c r="AE50" i="1"/>
  <c r="AI43" i="1"/>
  <c r="AE43" i="1"/>
  <c r="M30" i="1"/>
  <c r="AE30" i="1" s="1"/>
  <c r="M22" i="1"/>
  <c r="AE22" i="1" s="1"/>
  <c r="M28" i="1"/>
  <c r="AE28" i="1" s="1"/>
  <c r="M17" i="1"/>
  <c r="AE17" i="1" s="1"/>
  <c r="AD34" i="1" l="1"/>
  <c r="M13" i="1"/>
  <c r="AB57" i="1"/>
  <c r="AI34" i="1" l="1"/>
  <c r="AE34" i="1"/>
  <c r="AE57" i="1"/>
  <c r="AP20" i="1"/>
  <c r="AP19" i="1"/>
  <c r="AP18" i="1"/>
  <c r="AP17" i="1"/>
  <c r="AE58" i="1" l="1"/>
  <c r="AB58" i="1"/>
  <c r="AP13" i="1" l="1"/>
  <c r="AD13" i="1"/>
  <c r="AE13" i="1" s="1"/>
  <c r="AI13" i="1" l="1"/>
</calcChain>
</file>

<file path=xl/sharedStrings.xml><?xml version="1.0" encoding="utf-8"?>
<sst xmlns="http://schemas.openxmlformats.org/spreadsheetml/2006/main" count="419" uniqueCount="141">
  <si>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</si>
  <si>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</si>
  <si>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</si>
  <si>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</si>
  <si>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</si>
  <si>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</si>
  <si>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</si>
  <si>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</si>
  <si>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Kinerja Pada Triwulan</t>
  </si>
  <si>
    <t>SKPD Penanggung Jawab</t>
  </si>
  <si>
    <t>III</t>
  </si>
  <si>
    <t>IV</t>
  </si>
  <si>
    <t>K</t>
  </si>
  <si>
    <t>Rp</t>
  </si>
  <si>
    <t>[kolom (8-11)(K)]</t>
  </si>
  <si>
    <t>[kolom (8-11)(Rp)]</t>
  </si>
  <si>
    <t>[kolom (6)(K) + kolom (12)(K)]</t>
  </si>
  <si>
    <t>[kolom (6)(Rp) + kolom (12)(Rp)]</t>
  </si>
  <si>
    <t>[kolom (13)(K) : kolom (5)(K)] x 100%</t>
  </si>
  <si>
    <t>[Kolom (13)(Rp) : Kolom (5)(Rp)] x 100%</t>
  </si>
  <si>
    <t>Meningkatnya akuntabilitas Instansi Pemerintah dan Kualitas Pelayanan Publik</t>
  </si>
  <si>
    <t>Meningkatnya Kinerja Keuangan dan Kinerja Birokrasi</t>
  </si>
  <si>
    <t>Predikat Kinerja</t>
  </si>
  <si>
    <t>Faktor pendorong keberhasilan pencapaian:</t>
  </si>
  <si>
    <t>Faktor penghambat pencapaian kinerja:</t>
  </si>
  <si>
    <t>Tindak lanjut yang diperlukan dalam triwulan berikutnya*):</t>
  </si>
  <si>
    <t>Tindak lanjut yang diperlukan dalam Renja Perangkat Daerah Kabupaten berikutnya*):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</si>
  <si>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</si>
  <si>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</si>
  <si>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</si>
  <si>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</si>
  <si>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</si>
  <si>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</si>
  <si>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</si>
  <si>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</si>
  <si>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</si>
  <si>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</si>
  <si>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</si>
  <si>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</si>
  <si>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</si>
  <si>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</si>
  <si>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</si>
  <si>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</si>
  <si>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</si>
  <si>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</si>
  <si>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Dok</t>
  </si>
  <si>
    <t>Bln</t>
  </si>
  <si>
    <t>Pelayanan administrasi sesuai standar</t>
  </si>
  <si>
    <t>Meningkatnya Perlindungan Sosial dan Masyarakat</t>
  </si>
  <si>
    <t>Realisasi dan Tingkat Capaian Kinerja dan Anggaran Renja Perangkat Daerah yang Dievaluasi</t>
  </si>
  <si>
    <t>[kolom (12)(K) : kolom (7)(K)] x 100%</t>
  </si>
  <si>
    <t>[kolom (12)(Rp) : kolom (7)(Rp)] x 100%</t>
  </si>
  <si>
    <t>Rata-rata Capaian Kinerja (%)</t>
  </si>
  <si>
    <t>Disusun</t>
  </si>
  <si>
    <t>Dievaluasi</t>
  </si>
  <si>
    <t>Kepala Bappelitbangda</t>
  </si>
  <si>
    <t>Kabupaten Hulu Sungai Selatan</t>
  </si>
  <si>
    <t>M. ARLIYAN SYAHRIAL, M.Pd</t>
  </si>
  <si>
    <t>NIP. 19700423 199303 1 006</t>
  </si>
  <si>
    <t>RONI RUSNADI, SH, M.IP</t>
  </si>
  <si>
    <t>NIP. 19670911 199703 1 003</t>
  </si>
  <si>
    <t>BADAN KESATUAN BANGSA DAN POLITIK</t>
  </si>
  <si>
    <t>Badan Kesatuan Bangsa dan Politik</t>
  </si>
  <si>
    <t>Kepala Badan Kesbangpol</t>
  </si>
  <si>
    <t>Program Penunjang Urusan Pemerintahan Daerah Kabupaten/Kota</t>
  </si>
  <si>
    <t>Perencanaan, Pengangnggaran dan Evaluasi Kinerja Perangkat Daerah</t>
  </si>
  <si>
    <t>Penyusunan Dokumen Perencanaan Perangkat Daerah</t>
  </si>
  <si>
    <t>Dokumen AKIP yang Memenuhi Aspek Kualitas</t>
  </si>
  <si>
    <t>Evaluasi Kinerja Perangkat Daerah</t>
  </si>
  <si>
    <t>Administrasi Keuangan Perangkat Daerah</t>
  </si>
  <si>
    <t>Penyedian Gaji dan Tunjangan ASN</t>
  </si>
  <si>
    <t>Koordinasi dan Penyusunan Laporan Keuangan Akhir Tahun SKPD</t>
  </si>
  <si>
    <t>Laporan Keuangan yang Memenuhi Aspek Kualitas</t>
  </si>
  <si>
    <t>Koordinasi dan Penyusunan laporan Keuangan Bulanan/Triwulanan/Semesteran SKPD</t>
  </si>
  <si>
    <t>Penyusunan Pelaporan dan Analisis Prognosis Realisasi Anggaran</t>
  </si>
  <si>
    <t>Administrasi Umum Perangkat Daerah</t>
  </si>
  <si>
    <t>Penyedian Komponen Instalasi Listrik/Penerangan Bangunan kantor</t>
  </si>
  <si>
    <t>Peralatan dan perlengkapan kantor dalam kondisi baik</t>
  </si>
  <si>
    <t>Penyedian Peralatan dan Perlengkapan Kantor</t>
  </si>
  <si>
    <t>Penyedian Bahan Logistik Kantor</t>
  </si>
  <si>
    <t>Penyedian Barang Cetakan dan Penggandaan</t>
  </si>
  <si>
    <t>Penyelenggaraan Rapat Koordinasi dan Konsultasi SKPD</t>
  </si>
  <si>
    <t>Pengadaan Barang Milik Daerah Penunjang Urusan Pemerintah Daerah</t>
  </si>
  <si>
    <t>Pengadaan Sarana dan Prasarana Gedung Kantor atau Bangunan Lainnya</t>
  </si>
  <si>
    <t>Penyediaan Jasa Penunjang Urusan Pemerintahan Daerah</t>
  </si>
  <si>
    <t>Penyediaan Jasa Surat Menyurat</t>
  </si>
  <si>
    <t>Penyediaan Jasa Komunikasi, Sumber Daya Air dan Listrik</t>
  </si>
  <si>
    <t>Penyediaan Jasa Pelayanan Umum Kantor</t>
  </si>
  <si>
    <t>Pemeliharaan Barang Milik daerah Penunjang Urusan Pemerintahan Daerah</t>
  </si>
  <si>
    <t>Penyediaan Jasa Pemeliharaan, Biaya Pemeliharaan, Pajak dan Perizinan Kendaraan Dinas Operasional atau Lapangan</t>
  </si>
  <si>
    <t>Pemeliharaan/Rehabilitasi Gedung Kantor dan Bangunan Lainnya</t>
  </si>
  <si>
    <t>Lap</t>
  </si>
  <si>
    <t>%</t>
  </si>
  <si>
    <t>Pemeliharaan Peralatan dan Mesin Lainnya</t>
  </si>
  <si>
    <t>Program Penguatan Ideologi Pancasila dan Karakter Kebangsaan</t>
  </si>
  <si>
    <t>Perumusan Kebijakan Teknis dan Pemantapan Pelaksanaan Bidang Ideologi Pancasila dan Karakter Kebangsaan</t>
  </si>
  <si>
    <t>Penyusunan Program Kerja di Bidang Ideologi Wawasan Kebangsaan, Bela Negara, Karakter Bangsa, Pembauran Kebangsaan, Bhinneka Tunggal Ika, dan Sejarah Kebangsaan</t>
  </si>
  <si>
    <t>Pelaksanaan Monitoring Evaluasi dan Pelaporan di Bidang Ideologi Wawasan Kebangsaan, Bela Negara, Karakter Bangsa, Pembauran Kebangsaan, Bhinneka Tunggal Ika, dan Sejarah Kebangsaan</t>
  </si>
  <si>
    <t>Program Peningkatan Peran Partai Politik dan Lembaga Pendidikan Melalui Pendidikan Politik dan Pengembangan Etika Serta Budaya Politik</t>
  </si>
  <si>
    <t>Perumusan Kebijakan Teknis dan Pemantapan Pelaksanaan Bidang Pendidikan Politik, Etika Budaya Politik, Peningkatan Demokrasi, Fasilitasi Kelembagaan Pemerintahan, Perwakilan dan Partai Politik, Pemilihan Umum/Pemilihan Umum Kepala Daerah, serta Pemantauan Situasi Politik</t>
  </si>
  <si>
    <t>Penyusunan Program Kerja di Bidang Pendidikan Politik, Etika Budaya Politik, Peningkatan Demokrasi, Fasilitasi Kelembagaan Pemerintahan, Perwakilan dan Partai Politik, Pemilihan Umum/Pemilihan Umum Kepala Daerah, serta Pemantauan Situasi Politik di Daerah</t>
  </si>
  <si>
    <t>Pelaksanaan Monitoring Evaluasi dan Pelaporan di Bidang Pendidikan Politik, Etika Budaya Politik, Peningkatan Demokrasi, Fasilitasi Kelembagaan Pemerintahan, Perwakilan dan Partai Politik, Pemilihan Umum/Pemilihan Umum Kepala Daerah, serta Pemantauan Situasi Politik di Daerah</t>
  </si>
  <si>
    <t>Program Pemberdayaan dan Pengawasan Organisasi Kemasyarakatan</t>
  </si>
  <si>
    <t>Perumusan Kebijakan Teknis dan Pemantapan Pelaksanaan Bidang Pemberdayaan dan Pengawasan Organisasi Kemasyarakatan</t>
  </si>
  <si>
    <t>Penyusunan Program Kerja di Bidang Pendaftaran Ormas, Pemberdayaan Ormas, Evaluasi dan Mediasi Sengketa Ormas, Pengawasan Ormas, dan Ormas Asing di Daerah</t>
  </si>
  <si>
    <t>Program Pembinaan dan Pengembangan Ketahanan Ekonomi, Sosial, dan Budaya</t>
  </si>
  <si>
    <t>Perumusan Kebijakan Teknis dan Pemantapan Pelaksanaan Bidang Ketahanan Ekonomi, Sosial dan Budaya</t>
  </si>
  <si>
    <t>Penyusunan Program Kerja di Bidang Ketahanan Ekonomi, Sosial, Budaya, dan Fasilitasi Pencegahan Penyalahgunaan Narkotika, Fasilitasi Kerukunan Umat Beragama dan Penghayat Kepercayaan di Daerah</t>
  </si>
  <si>
    <t>Pelaksanaan Koordinasi di Bidang Ketahanan Ekonomi, Sosial, Budaya, dan Fasilitasi Pencegahan Penyalahgunaan Narkotika, Fasilitasi Kerukunan Umat Beragama dan Penghayat Kepercayaan di Daerah</t>
  </si>
  <si>
    <t>Program Peningkatan Kewaspadaan Nasional dan Peningkatan Kualitas dan Fasilitasi Penanganan Konflik Sosial</t>
  </si>
  <si>
    <t>Perumusan Kebijakan Teknis dan Pelaksanaan Pemantapan Kewaspadaan Nasional dan Penanganan Konflik Sosial</t>
  </si>
  <si>
    <t>Pelaksanaan Koordinasi di Bidang Kewaspadaan Dini, Kerjasama Intelijen, Pemantauan Orang Asing, Tenaga Kerja Asing dan Lembaga Asing, Kewaspadaan Perbatasan Antar Negara, Fasilitasi Kelembagaan Bidang Kewaspadaan, serta Penanganan Konflik di Daerah</t>
  </si>
  <si>
    <t>Pelaksanaan Monitoring, Evaluasi dan Pelaporan di Bidang Kewaspadaan Dini, Kerjasama Intelijen, Pemantauan Orang Asing, Tenaga Kerja Asing dan Lembaga Asing, Kewaspadaan Perbatasan Antar Negara, Fasilitasi Kelembagaan Bidang Kewaspadaan, serta Penanganan Konflik di Daerah</t>
  </si>
  <si>
    <t>Jumlah dokumen Perencanaan dan Evaluasi Kinerja yang berkualitas</t>
  </si>
  <si>
    <t>Jumlah dokumen administrasi Keuangan sesuai standar</t>
  </si>
  <si>
    <t>Jumlah dokumen administrasi umum sesuai standar</t>
  </si>
  <si>
    <t>Tingkat Pelayanan Adminstrasi Umum sesuai Standar</t>
  </si>
  <si>
    <t>Tingkat kepuasan pelayanan</t>
  </si>
  <si>
    <t>Cakupan partai politik yang menyelenggarakan pendidikan politik</t>
  </si>
  <si>
    <t>parpol</t>
  </si>
  <si>
    <t>Pembinaan ketahanan ekonomi, sosial, dan budaya melalui kelembagaan organisasi</t>
  </si>
  <si>
    <t>lembaga organisasi</t>
  </si>
  <si>
    <t>Cakupan kecamatan yang menyelenggarakan penguatan ideologi pancasila dan karakter kebangsaan</t>
  </si>
  <si>
    <t>kec</t>
  </si>
  <si>
    <t>Ormas dan/atau LSM yang ada diwilayah Kab. HSS dapat terlayani dan terdaftar di Kemendagri/Kemenkumham</t>
  </si>
  <si>
    <t>Ormas/LSM</t>
  </si>
  <si>
    <t>Cakupan kelembagaan organisasi yang menyelenggarakan kewaspadaan terhadap potensi konflik</t>
  </si>
  <si>
    <t>`%</t>
  </si>
  <si>
    <t>Bulan</t>
  </si>
  <si>
    <t>Kec</t>
  </si>
  <si>
    <t>Parpol</t>
  </si>
  <si>
    <t>Ormas</t>
  </si>
  <si>
    <t>Lembaga</t>
  </si>
  <si>
    <t>Jumlah Kelembagaan Organisasi yang dibina</t>
  </si>
  <si>
    <t>PERIODE PELAKSANAAN TRIWULAN IV TAHUN 2022</t>
  </si>
  <si>
    <t>Tingkat Capaian Kinerja dan Realisasi Anggaran Renstra Perangkat Daerah s/d Tahun 2022 (%)</t>
  </si>
  <si>
    <t>Realisasi Kinerja dan Anggaran Renstra Perangkat Daerah s/d Tahun 2022</t>
  </si>
  <si>
    <t>Target Kinerja dan Anggaran Renja Perangkat Daerah Tahun Berjalan (Tahun 2022) yang Dievaluasi</t>
  </si>
  <si>
    <t>Kandangan,     Januari 2022</t>
  </si>
  <si>
    <t>Kandangan,    Januari 2022</t>
  </si>
  <si>
    <t>Realisasi Capaian Kinerja Renstra Perangkat Daerah sampai dengan Renja Perangkat Daerah Tahun Lalu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</si>
</sst>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_(* #,##0.00_);_(* \(#,##0.00\);_(* &quot;-&quot;??_);_(@_)"/>
    <numFmt numFmtId="166" formatCode="_(* #,##0_);_(* \(#,##0\);_(* &quot;-&quot;??_);_(@_)"/>
    <numFmt numFmtId="167" formatCode="_-* #,##0_-;\-* #,##0_-;_-* &quot;-&quot;??_-;_-@_-"/>
  </numFmts>
  <fonts count="18"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
      <b/>
      <sz val="11"/>
      <color theme="1"/>
      <name val="Arial"/>
      <family val="2"/>
    </font>
    <font>
      <sz val="12"/>
      <name val="Arial"/>
      <family val="2"/>
    </font>
    <font>
      <b/>
      <sz val="12"/>
      <name val="Arial"/>
      <family val="2"/>
    </font>
    <font>
      <sz val="10"/>
      <color theme="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5" fontId="1" fillId="0" borderId="0" applyFont="0" applyFill="0" applyBorder="0" applyAlignment="0" applyProtection="0"/>
    <xf numFmtId="0" fontId="9" fillId="0" borderId="0"/>
  </cellStyleXfs>
  <cellXfs count="141">
    <xf numFmtId="0" fontId="0" fillId="0" borderId="0" xfId="0"/>
    <xf numFmtId="0" fontId="3" fillId="0" borderId="0" xfId="0" applyFont="1" applyFill="1"/>
    <xf numFmtId="0" fontId="4" fillId="0" borderId="0" xfId="0" applyFont="1" applyFill="1"/>
    <xf numFmtId="0" fontId="2" fillId="0" borderId="0" xfId="0" applyFont="1" applyFill="1" applyAlignment="1"/>
    <xf numFmtId="0" fontId="4" fillId="0" borderId="0" xfId="0" applyFont="1" applyFill="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4" fillId="3" borderId="0" xfId="0" applyFont="1" applyFill="1"/>
    <xf numFmtId="0" fontId="6" fillId="3" borderId="2" xfId="0" applyFont="1" applyFill="1" applyBorder="1" applyAlignment="1">
      <alignment horizontal="center" vertical="top" wrapText="1"/>
    </xf>
    <xf numFmtId="0" fontId="4" fillId="3" borderId="11" xfId="0" applyFont="1" applyFill="1" applyBorder="1"/>
    <xf numFmtId="0" fontId="6" fillId="3" borderId="2" xfId="0" applyFont="1" applyFill="1" applyBorder="1" applyAlignment="1">
      <alignment horizontal="center" vertical="center"/>
    </xf>
    <xf numFmtId="0" fontId="4" fillId="0" borderId="11" xfId="0" applyFont="1" applyFill="1" applyBorder="1"/>
    <xf numFmtId="0" fontId="6" fillId="0" borderId="11"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2" xfId="0" applyFont="1" applyFill="1" applyBorder="1" applyAlignment="1">
      <alignment horizontal="left" vertical="top" wrapText="1"/>
    </xf>
    <xf numFmtId="0" fontId="8" fillId="0" borderId="2" xfId="0" applyFont="1" applyFill="1" applyBorder="1" applyAlignment="1">
      <alignment horizontal="center" vertical="top" wrapText="1"/>
    </xf>
    <xf numFmtId="9" fontId="8" fillId="0" borderId="2" xfId="0" applyNumberFormat="1" applyFont="1" applyFill="1" applyBorder="1" applyAlignment="1">
      <alignment horizontal="center" vertical="top"/>
    </xf>
    <xf numFmtId="166" fontId="8" fillId="0" borderId="2" xfId="1" quotePrefix="1" applyNumberFormat="1" applyFont="1" applyFill="1" applyBorder="1" applyAlignment="1">
      <alignment vertical="top"/>
    </xf>
    <xf numFmtId="0" fontId="6" fillId="0" borderId="11" xfId="0" applyFont="1" applyFill="1" applyBorder="1" applyAlignment="1">
      <alignment horizontal="center" vertical="top" wrapText="1"/>
    </xf>
    <xf numFmtId="166" fontId="8" fillId="0" borderId="0" xfId="1" quotePrefix="1" applyNumberFormat="1" applyFont="1" applyFill="1" applyBorder="1" applyAlignment="1">
      <alignment vertical="top"/>
    </xf>
    <xf numFmtId="0" fontId="8" fillId="0" borderId="15" xfId="0" applyFont="1" applyFill="1" applyBorder="1" applyAlignment="1">
      <alignment horizontal="left" vertical="top" wrapText="1"/>
    </xf>
    <xf numFmtId="9" fontId="8" fillId="0" borderId="15" xfId="0" applyNumberFormat="1" applyFont="1" applyFill="1" applyBorder="1" applyAlignment="1">
      <alignment horizontal="center" vertical="top"/>
    </xf>
    <xf numFmtId="166" fontId="8" fillId="0" borderId="15" xfId="1" quotePrefix="1" applyNumberFormat="1" applyFont="1" applyFill="1" applyBorder="1" applyAlignment="1">
      <alignment vertical="top"/>
    </xf>
    <xf numFmtId="0" fontId="8" fillId="0" borderId="2" xfId="0" applyFont="1" applyFill="1" applyBorder="1" applyAlignment="1">
      <alignment horizontal="left" vertical="top" wrapText="1"/>
    </xf>
    <xf numFmtId="0" fontId="8" fillId="4" borderId="2" xfId="0" applyFont="1" applyFill="1" applyBorder="1" applyAlignment="1">
      <alignment horizontal="left"/>
    </xf>
    <xf numFmtId="0" fontId="4" fillId="0" borderId="15" xfId="0" applyFont="1" applyFill="1" applyBorder="1"/>
    <xf numFmtId="0" fontId="8" fillId="0" borderId="0" xfId="0" applyFont="1" applyFill="1"/>
    <xf numFmtId="0" fontId="8" fillId="0" borderId="0" xfId="0" applyFont="1" applyFill="1" applyAlignment="1">
      <alignment horizontal="center"/>
    </xf>
    <xf numFmtId="0" fontId="8" fillId="0" borderId="2" xfId="0" applyFont="1" applyFill="1" applyBorder="1" applyAlignment="1">
      <alignment horizontal="center" vertical="top"/>
    </xf>
    <xf numFmtId="0" fontId="10" fillId="5" borderId="16"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6" fillId="0" borderId="0" xfId="0" applyFont="1" applyFill="1" applyBorder="1"/>
    <xf numFmtId="0" fontId="8" fillId="0" borderId="0" xfId="0" applyFont="1" applyFill="1" applyBorder="1"/>
    <xf numFmtId="164" fontId="8" fillId="0" borderId="2" xfId="0" applyNumberFormat="1" applyFont="1" applyFill="1" applyBorder="1" applyAlignment="1">
      <alignment vertical="top"/>
    </xf>
    <xf numFmtId="166" fontId="6" fillId="0" borderId="15" xfId="1" quotePrefix="1" applyNumberFormat="1" applyFont="1" applyFill="1" applyBorder="1" applyAlignment="1">
      <alignment vertical="top"/>
    </xf>
    <xf numFmtId="166" fontId="6" fillId="0" borderId="2" xfId="1" quotePrefix="1" applyNumberFormat="1" applyFont="1" applyFill="1" applyBorder="1" applyAlignment="1">
      <alignment vertical="top"/>
    </xf>
    <xf numFmtId="1" fontId="8" fillId="0" borderId="15"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9" fontId="6" fillId="0" borderId="2" xfId="0" applyNumberFormat="1" applyFont="1" applyFill="1" applyBorder="1" applyAlignment="1">
      <alignment horizontal="center" vertical="top"/>
    </xf>
    <xf numFmtId="0" fontId="6" fillId="0" borderId="6" xfId="0" applyFont="1" applyFill="1" applyBorder="1" applyAlignment="1">
      <alignment horizontal="center" vertical="top"/>
    </xf>
    <xf numFmtId="0" fontId="6" fillId="0" borderId="6" xfId="0" applyFont="1" applyFill="1" applyBorder="1" applyAlignment="1">
      <alignment horizontal="left" vertical="top" wrapText="1"/>
    </xf>
    <xf numFmtId="0" fontId="6" fillId="0" borderId="6" xfId="0" applyFont="1" applyFill="1" applyBorder="1" applyAlignment="1">
      <alignment horizontal="center" vertical="top" wrapText="1"/>
    </xf>
    <xf numFmtId="1" fontId="6" fillId="0" borderId="2" xfId="0" quotePrefix="1" applyNumberFormat="1" applyFont="1" applyFill="1" applyBorder="1" applyAlignment="1">
      <alignment horizontal="center" vertical="top" wrapText="1"/>
    </xf>
    <xf numFmtId="2" fontId="8" fillId="4" borderId="13" xfId="0" applyNumberFormat="1" applyFont="1" applyFill="1" applyBorder="1" applyAlignment="1">
      <alignment horizontal="right"/>
    </xf>
    <xf numFmtId="0" fontId="8" fillId="4" borderId="13" xfId="0" applyFont="1" applyFill="1" applyBorder="1" applyAlignment="1">
      <alignment horizontal="center"/>
    </xf>
    <xf numFmtId="2" fontId="8" fillId="4" borderId="14" xfId="0" applyNumberFormat="1" applyFont="1" applyFill="1" applyBorder="1" applyAlignment="1">
      <alignment horizontal="right"/>
    </xf>
    <xf numFmtId="0" fontId="8" fillId="4" borderId="13" xfId="0" applyFont="1" applyFill="1" applyBorder="1" applyAlignment="1">
      <alignment horizontal="left"/>
    </xf>
    <xf numFmtId="0" fontId="8" fillId="4" borderId="13" xfId="0" applyFont="1" applyFill="1" applyBorder="1"/>
    <xf numFmtId="0" fontId="8" fillId="4" borderId="14" xfId="0" applyFont="1" applyFill="1" applyBorder="1"/>
    <xf numFmtId="2" fontId="8" fillId="0" borderId="2" xfId="0" applyNumberFormat="1" applyFont="1" applyFill="1" applyBorder="1" applyAlignment="1">
      <alignment horizontal="center" vertical="top"/>
    </xf>
    <xf numFmtId="1" fontId="8" fillId="0" borderId="2" xfId="0" applyNumberFormat="1" applyFont="1" applyFill="1" applyBorder="1" applyAlignment="1">
      <alignment horizontal="center" vertical="top"/>
    </xf>
    <xf numFmtId="2" fontId="6" fillId="0" borderId="2" xfId="0" applyNumberFormat="1" applyFont="1" applyFill="1" applyBorder="1" applyAlignment="1">
      <alignment horizontal="center" vertical="top"/>
    </xf>
    <xf numFmtId="164" fontId="6" fillId="0" borderId="2" xfId="0" applyNumberFormat="1" applyFont="1" applyFill="1" applyBorder="1" applyAlignment="1">
      <alignment vertical="top"/>
    </xf>
    <xf numFmtId="0" fontId="6" fillId="0" borderId="2" xfId="0" applyFont="1" applyFill="1" applyBorder="1" applyAlignment="1">
      <alignment horizontal="center" vertical="top"/>
    </xf>
    <xf numFmtId="1" fontId="6" fillId="0" borderId="2" xfId="0" applyNumberFormat="1" applyFont="1" applyFill="1" applyBorder="1" applyAlignment="1">
      <alignment horizontal="center" vertical="top"/>
    </xf>
    <xf numFmtId="166" fontId="6" fillId="0" borderId="6" xfId="1" quotePrefix="1" applyNumberFormat="1" applyFont="1" applyFill="1" applyBorder="1" applyAlignment="1">
      <alignment vertical="top"/>
    </xf>
    <xf numFmtId="164" fontId="6" fillId="0" borderId="6" xfId="0" applyNumberFormat="1" applyFont="1" applyFill="1" applyBorder="1" applyAlignment="1">
      <alignment vertical="top"/>
    </xf>
    <xf numFmtId="2" fontId="6" fillId="0" borderId="6" xfId="0" applyNumberFormat="1" applyFont="1" applyFill="1" applyBorder="1" applyAlignment="1">
      <alignment horizontal="center" vertical="top"/>
    </xf>
    <xf numFmtId="0" fontId="8" fillId="4" borderId="12" xfId="0" applyFont="1" applyFill="1" applyBorder="1" applyAlignment="1">
      <alignment horizontal="center"/>
    </xf>
    <xf numFmtId="2" fontId="6" fillId="0" borderId="2" xfId="0" applyNumberFormat="1" applyFont="1" applyFill="1" applyBorder="1" applyAlignment="1">
      <alignment horizontal="center" vertical="top" wrapText="1"/>
    </xf>
    <xf numFmtId="2" fontId="8" fillId="4" borderId="2" xfId="0" applyNumberFormat="1" applyFont="1" applyFill="1" applyBorder="1" applyAlignment="1">
      <alignment horizontal="center" vertical="center"/>
    </xf>
    <xf numFmtId="1" fontId="8" fillId="0" borderId="2" xfId="0" quotePrefix="1" applyNumberFormat="1" applyFont="1" applyFill="1" applyBorder="1" applyAlignment="1">
      <alignment horizontal="center" vertical="top" wrapText="1"/>
    </xf>
    <xf numFmtId="1" fontId="6" fillId="0" borderId="15" xfId="0" applyNumberFormat="1" applyFont="1" applyFill="1" applyBorder="1" applyAlignment="1">
      <alignment horizontal="center" vertical="top" wrapText="1"/>
    </xf>
    <xf numFmtId="9" fontId="6" fillId="0" borderId="15" xfId="0" applyNumberFormat="1" applyFont="1" applyFill="1" applyBorder="1" applyAlignment="1">
      <alignment horizontal="center" vertical="top"/>
    </xf>
    <xf numFmtId="0" fontId="6" fillId="3" borderId="2" xfId="0" applyFont="1" applyFill="1" applyBorder="1" applyAlignment="1">
      <alignment horizontal="center" vertical="center"/>
    </xf>
    <xf numFmtId="0" fontId="14" fillId="0" borderId="0" xfId="0" applyFont="1" applyFill="1"/>
    <xf numFmtId="166" fontId="6" fillId="0" borderId="0" xfId="1" quotePrefix="1" applyNumberFormat="1" applyFont="1" applyFill="1" applyBorder="1" applyAlignment="1">
      <alignment vertical="top"/>
    </xf>
    <xf numFmtId="0" fontId="14" fillId="0" borderId="11" xfId="0" applyFont="1" applyFill="1" applyBorder="1"/>
    <xf numFmtId="0" fontId="14" fillId="0" borderId="15" xfId="0" applyFont="1" applyFill="1" applyBorder="1" applyAlignment="1">
      <alignment horizontal="left" vertical="top" wrapText="1"/>
    </xf>
    <xf numFmtId="0" fontId="6" fillId="0" borderId="2" xfId="0" applyNumberFormat="1" applyFont="1" applyFill="1" applyBorder="1" applyAlignment="1">
      <alignment horizontal="center" vertical="top"/>
    </xf>
    <xf numFmtId="0" fontId="8" fillId="0" borderId="2" xfId="0" applyNumberFormat="1" applyFont="1" applyFill="1" applyBorder="1" applyAlignment="1">
      <alignment horizontal="center" vertical="top"/>
    </xf>
    <xf numFmtId="2" fontId="6" fillId="4" borderId="13" xfId="0" applyNumberFormat="1" applyFont="1" applyFill="1" applyBorder="1" applyAlignment="1">
      <alignment horizontal="right"/>
    </xf>
    <xf numFmtId="2" fontId="6" fillId="4" borderId="2" xfId="0" applyNumberFormat="1" applyFont="1" applyFill="1" applyBorder="1" applyAlignment="1">
      <alignment horizontal="center" vertical="center"/>
    </xf>
    <xf numFmtId="0" fontId="6" fillId="4" borderId="13" xfId="0" applyFont="1" applyFill="1" applyBorder="1" applyAlignment="1">
      <alignment horizontal="center"/>
    </xf>
    <xf numFmtId="0" fontId="6" fillId="4" borderId="13" xfId="0" applyFont="1" applyFill="1" applyBorder="1"/>
    <xf numFmtId="0" fontId="6" fillId="4" borderId="2" xfId="0" applyFont="1" applyFill="1" applyBorder="1" applyAlignment="1">
      <alignment horizontal="left"/>
    </xf>
    <xf numFmtId="0" fontId="6" fillId="0" borderId="0" xfId="0" applyFont="1" applyFill="1"/>
    <xf numFmtId="0" fontId="6" fillId="0" borderId="0" xfId="0" applyFont="1" applyFill="1" applyAlignment="1">
      <alignment horizontal="center"/>
    </xf>
    <xf numFmtId="0" fontId="14" fillId="0" borderId="0" xfId="0" applyFont="1" applyFill="1" applyAlignment="1">
      <alignment horizontal="center"/>
    </xf>
    <xf numFmtId="9" fontId="6"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167" fontId="8" fillId="0" borderId="2" xfId="1" applyNumberFormat="1" applyFont="1" applyBorder="1" applyAlignment="1">
      <alignment horizontal="center" vertical="top"/>
    </xf>
    <xf numFmtId="0" fontId="8" fillId="0" borderId="2" xfId="0" applyFont="1" applyBorder="1" applyAlignment="1">
      <alignment horizontal="center" vertical="top" wrapText="1"/>
    </xf>
    <xf numFmtId="167" fontId="8" fillId="0" borderId="2" xfId="1" applyNumberFormat="1" applyFont="1" applyBorder="1" applyAlignment="1">
      <alignment vertical="top"/>
    </xf>
    <xf numFmtId="9" fontId="8" fillId="0" borderId="2" xfId="0" applyNumberFormat="1" applyFont="1" applyFill="1" applyBorder="1" applyAlignment="1">
      <alignment horizontal="center" vertical="top" wrapText="1"/>
    </xf>
    <xf numFmtId="0" fontId="5" fillId="0" borderId="1" xfId="0" applyFont="1" applyFill="1" applyBorder="1" applyAlignment="1">
      <alignment horizontal="left"/>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Alignment="1">
      <alignment horizontal="center" vertical="top"/>
    </xf>
    <xf numFmtId="0" fontId="5" fillId="0" borderId="0" xfId="0" applyFont="1" applyFill="1" applyAlignment="1">
      <alignment horizontal="left" vertical="top"/>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6" fillId="3" borderId="14" xfId="0" applyFont="1" applyFill="1" applyBorder="1" applyAlignment="1">
      <alignment horizontal="center" vertical="top"/>
    </xf>
    <xf numFmtId="0" fontId="6" fillId="3" borderId="11" xfId="0" applyFont="1" applyFill="1" applyBorder="1" applyAlignment="1">
      <alignment horizontal="center" vertical="center"/>
    </xf>
    <xf numFmtId="0" fontId="8" fillId="4" borderId="2" xfId="0" applyFont="1" applyFill="1" applyBorder="1" applyAlignment="1">
      <alignment horizontal="left" vertical="top"/>
    </xf>
    <xf numFmtId="0" fontId="8" fillId="4" borderId="12" xfId="0" applyFont="1" applyFill="1" applyBorder="1" applyAlignment="1">
      <alignment horizontal="right"/>
    </xf>
    <xf numFmtId="0" fontId="8" fillId="4" borderId="13" xfId="0" applyFont="1" applyFill="1" applyBorder="1" applyAlignment="1">
      <alignment horizontal="right"/>
    </xf>
    <xf numFmtId="0" fontId="8" fillId="4" borderId="14" xfId="0" applyFont="1" applyFill="1" applyBorder="1" applyAlignment="1">
      <alignment horizontal="right"/>
    </xf>
    <xf numFmtId="0" fontId="8" fillId="4" borderId="12" xfId="0" quotePrefix="1" applyFont="1" applyFill="1" applyBorder="1" applyAlignment="1">
      <alignment horizontal="right"/>
    </xf>
    <xf numFmtId="0" fontId="8" fillId="4" borderId="13" xfId="0" quotePrefix="1" applyFont="1" applyFill="1" applyBorder="1" applyAlignment="1">
      <alignment horizontal="right"/>
    </xf>
    <xf numFmtId="0" fontId="8" fillId="4" borderId="14" xfId="0" quotePrefix="1" applyFont="1" applyFill="1" applyBorder="1" applyAlignment="1">
      <alignment horizontal="right"/>
    </xf>
    <xf numFmtId="0" fontId="8" fillId="0" borderId="0" xfId="0" applyFont="1" applyFill="1" applyAlignment="1">
      <alignment horizontal="center"/>
    </xf>
    <xf numFmtId="0" fontId="13" fillId="0" borderId="0" xfId="0" applyFont="1" applyFill="1" applyAlignment="1">
      <alignment horizontal="center"/>
    </xf>
    <xf numFmtId="0" fontId="8" fillId="0" borderId="0" xfId="0" applyFont="1" applyFill="1" applyAlignment="1">
      <alignment horizontal="center" vertical="top"/>
    </xf>
    <xf numFmtId="166" fontId="15" fillId="0" borderId="2" xfId="1" quotePrefix="1" applyNumberFormat="1" applyFont="1" applyFill="1" applyBorder="1" applyAlignment="1">
      <alignment vertical="top"/>
    </xf>
    <xf numFmtId="0" fontId="16"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2" fontId="17" fillId="0" borderId="2" xfId="0" applyNumberFormat="1" applyFont="1"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S73"/>
  <sheetViews>
    <sheetView tabSelected="1" showRuler="0" view="pageBreakPreview" topLeftCell="M1" zoomScale="53" zoomScaleNormal="40" zoomScaleSheetLayoutView="53" zoomScalePageLayoutView="55" workbookViewId="0">
      <selection activeCell="AP13" sqref="AP13"/>
    </sheetView>
  </sheetViews>
  <sheetFormatPr defaultColWidth="9.1796875" defaultRowHeight="14" x14ac:dyDescent="0.3"/>
  <cols>
    <col min="1" max="1" width="6.453125" style="2" customWidth="1"/>
    <col min="2" max="2" width="18" style="2" customWidth="1"/>
    <col min="3" max="3" width="14.81640625" style="2" customWidth="1"/>
    <col min="4" max="4" width="16.26953125" style="2" customWidth="1"/>
    <col min="5" max="6" width="7.7265625" style="2" customWidth="1"/>
    <col min="7" max="7" width="18.26953125" style="2" customWidth="1"/>
    <col min="8" max="8" width="7.26953125" style="2" customWidth="1"/>
    <col min="9" max="9" width="7.7265625" style="2" customWidth="1"/>
    <col min="10" max="10" width="21.453125" style="2" customWidth="1"/>
    <col min="11" max="11" width="9" style="2" customWidth="1"/>
    <col min="12" max="12" width="7.54296875" style="2" customWidth="1"/>
    <col min="13" max="13" width="22.1796875" style="2" customWidth="1"/>
    <col min="14" max="14" width="7.7265625" style="2" customWidth="1"/>
    <col min="15" max="15" width="8" style="2" customWidth="1"/>
    <col min="16" max="16" width="21.7265625" style="2" customWidth="1"/>
    <col min="17" max="18" width="7.7265625" style="2" customWidth="1"/>
    <col min="19" max="19" width="18.7265625" style="2" customWidth="1"/>
    <col min="20" max="20" width="7.7265625" style="2" hidden="1" customWidth="1"/>
    <col min="21" max="21" width="8" style="2" hidden="1" customWidth="1"/>
    <col min="22" max="22" width="18.26953125" style="2" hidden="1" customWidth="1"/>
    <col min="23" max="23" width="9" style="2" hidden="1" customWidth="1"/>
    <col min="24" max="24" width="7.54296875" style="2" hidden="1" customWidth="1"/>
    <col min="25" max="25" width="17.81640625" style="2" hidden="1" customWidth="1"/>
    <col min="26" max="26" width="8" style="2" customWidth="1"/>
    <col min="27" max="27" width="7.453125" style="4" customWidth="1"/>
    <col min="28" max="28" width="11.453125" style="2" customWidth="1"/>
    <col min="29" max="29" width="5.54296875" style="4" customWidth="1"/>
    <col min="30" max="30" width="19.81640625" style="67" customWidth="1"/>
    <col min="31" max="31" width="8" style="67" customWidth="1"/>
    <col min="32" max="32" width="5.54296875" style="80" customWidth="1"/>
    <col min="33" max="33" width="8" style="2" customWidth="1"/>
    <col min="34" max="34" width="6.1796875" style="4" customWidth="1"/>
    <col min="35" max="35" width="20.81640625" style="2" customWidth="1"/>
    <col min="36" max="36" width="9.54296875" style="2" customWidth="1"/>
    <col min="37" max="37" width="5.54296875" style="4" customWidth="1"/>
    <col min="38" max="38" width="10.26953125" style="2" customWidth="1"/>
    <col min="39" max="39" width="15" style="2" customWidth="1"/>
    <col min="40" max="40" width="9.1796875" style="2"/>
    <col min="41" max="45" width="19.54296875" style="2" customWidth="1"/>
    <col min="46" max="16384" width="9.1796875" style="2"/>
  </cols>
  <sheetData>
    <row r="1" spans="1:45" ht="23" x14ac:dyDescent="0.5">
      <c r="A1" s="102" t="s">
        <v>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
    </row>
    <row r="2" spans="1:45" ht="23" x14ac:dyDescent="0.5">
      <c r="A2" s="102" t="s">
        <v>1</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3"/>
    </row>
    <row r="3" spans="1:45" ht="23" x14ac:dyDescent="0.5">
      <c r="A3" s="102" t="s">
        <v>61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3"/>
    </row>
    <row r="4" spans="1:45" ht="23" x14ac:dyDescent="0.45">
      <c r="A4" s="103" t="s">
        <v>134</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
    </row>
    <row r="5" spans="1:45" ht="18" x14ac:dyDescent="0.3">
      <c r="A5" s="104" t="s">
        <v>2</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1:45" ht="18" x14ac:dyDescent="0.4">
      <c r="A6" s="87" t="s">
        <v>61</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1:45" ht="81" customHeight="1" x14ac:dyDescent="0.3">
      <c r="A7" s="97" t="s">
        <v>3</v>
      </c>
      <c r="B7" s="97" t="s">
        <v>4</v>
      </c>
      <c r="C7" s="98" t="s">
        <v>5</v>
      </c>
      <c r="D7" s="98" t="s">
        <v>6</v>
      </c>
      <c r="E7" s="88" t="s">
        <v>7</v>
      </c>
      <c r="F7" s="89"/>
      <c r="G7" s="90"/>
      <c r="H7" s="88" t="s">
        <v>140</v>
      </c>
      <c r="I7" s="89"/>
      <c r="J7" s="90"/>
      <c r="K7" s="88" t="s">
        <v>137</v>
      </c>
      <c r="L7" s="89"/>
      <c r="M7" s="89"/>
      <c r="N7" s="88" t="s">
        <v>8</v>
      </c>
      <c r="O7" s="89"/>
      <c r="P7" s="89"/>
      <c r="Q7" s="89"/>
      <c r="R7" s="89"/>
      <c r="S7" s="89"/>
      <c r="T7" s="89"/>
      <c r="U7" s="89"/>
      <c r="V7" s="89"/>
      <c r="W7" s="89"/>
      <c r="X7" s="89"/>
      <c r="Y7" s="90"/>
      <c r="Z7" s="88" t="s">
        <v>49</v>
      </c>
      <c r="AA7" s="89"/>
      <c r="AB7" s="89"/>
      <c r="AC7" s="89"/>
      <c r="AD7" s="89"/>
      <c r="AE7" s="89"/>
      <c r="AF7" s="90"/>
      <c r="AG7" s="88" t="s">
        <v>136</v>
      </c>
      <c r="AH7" s="89"/>
      <c r="AI7" s="90"/>
      <c r="AJ7" s="88" t="s">
        <v>135</v>
      </c>
      <c r="AK7" s="89"/>
      <c r="AL7" s="89"/>
      <c r="AM7" s="108" t="s">
        <v>9</v>
      </c>
      <c r="AO7" s="4"/>
      <c r="AP7" s="4"/>
      <c r="AQ7" s="4"/>
      <c r="AR7" s="4"/>
      <c r="AS7" s="4"/>
    </row>
    <row r="8" spans="1:45" ht="18" customHeight="1" x14ac:dyDescent="0.3">
      <c r="A8" s="97"/>
      <c r="B8" s="97"/>
      <c r="C8" s="98"/>
      <c r="D8" s="98"/>
      <c r="E8" s="99"/>
      <c r="F8" s="100"/>
      <c r="G8" s="101"/>
      <c r="H8" s="99"/>
      <c r="I8" s="100"/>
      <c r="J8" s="101"/>
      <c r="K8" s="91"/>
      <c r="L8" s="92"/>
      <c r="M8" s="92"/>
      <c r="N8" s="91"/>
      <c r="O8" s="92"/>
      <c r="P8" s="92"/>
      <c r="Q8" s="92"/>
      <c r="R8" s="92"/>
      <c r="S8" s="92"/>
      <c r="T8" s="92"/>
      <c r="U8" s="92"/>
      <c r="V8" s="92"/>
      <c r="W8" s="92"/>
      <c r="X8" s="92"/>
      <c r="Y8" s="93"/>
      <c r="Z8" s="91"/>
      <c r="AA8" s="92"/>
      <c r="AB8" s="92"/>
      <c r="AC8" s="92"/>
      <c r="AD8" s="92"/>
      <c r="AE8" s="92"/>
      <c r="AF8" s="93"/>
      <c r="AG8" s="91"/>
      <c r="AH8" s="92"/>
      <c r="AI8" s="93"/>
      <c r="AJ8" s="91"/>
      <c r="AK8" s="92"/>
      <c r="AL8" s="92"/>
      <c r="AM8" s="109"/>
    </row>
    <row r="9" spans="1:45" ht="15.75" customHeight="1" x14ac:dyDescent="0.3">
      <c r="A9" s="97"/>
      <c r="B9" s="97"/>
      <c r="C9" s="98"/>
      <c r="D9" s="98"/>
      <c r="E9" s="91"/>
      <c r="F9" s="92"/>
      <c r="G9" s="93"/>
      <c r="H9" s="91"/>
      <c r="I9" s="92"/>
      <c r="J9" s="93"/>
      <c r="K9" s="110">
        <v>2022</v>
      </c>
      <c r="L9" s="111"/>
      <c r="M9" s="112"/>
      <c r="N9" s="94" t="s">
        <v>10</v>
      </c>
      <c r="O9" s="95"/>
      <c r="P9" s="96"/>
      <c r="Q9" s="94" t="s">
        <v>11</v>
      </c>
      <c r="R9" s="95"/>
      <c r="S9" s="96"/>
      <c r="T9" s="94" t="s">
        <v>10</v>
      </c>
      <c r="U9" s="95"/>
      <c r="V9" s="96"/>
      <c r="W9" s="94" t="s">
        <v>11</v>
      </c>
      <c r="X9" s="95"/>
      <c r="Y9" s="96"/>
      <c r="Z9" s="94">
        <v>2022</v>
      </c>
      <c r="AA9" s="95"/>
      <c r="AB9" s="95"/>
      <c r="AC9" s="95"/>
      <c r="AD9" s="95"/>
      <c r="AE9" s="95"/>
      <c r="AF9" s="96"/>
      <c r="AG9" s="94">
        <v>2022</v>
      </c>
      <c r="AH9" s="95"/>
      <c r="AI9" s="96"/>
      <c r="AJ9" s="94">
        <v>2022</v>
      </c>
      <c r="AK9" s="95"/>
      <c r="AL9" s="96"/>
      <c r="AM9" s="5"/>
    </row>
    <row r="10" spans="1:45" s="7" customFormat="1" ht="15.5" x14ac:dyDescent="0.35">
      <c r="A10" s="122">
        <v>1</v>
      </c>
      <c r="B10" s="122">
        <v>2</v>
      </c>
      <c r="C10" s="122">
        <v>3</v>
      </c>
      <c r="D10" s="122">
        <v>4</v>
      </c>
      <c r="E10" s="105">
        <v>5</v>
      </c>
      <c r="F10" s="106"/>
      <c r="G10" s="107"/>
      <c r="H10" s="105">
        <v>6</v>
      </c>
      <c r="I10" s="106"/>
      <c r="J10" s="107"/>
      <c r="K10" s="123">
        <v>7</v>
      </c>
      <c r="L10" s="124"/>
      <c r="M10" s="125"/>
      <c r="N10" s="123">
        <v>8</v>
      </c>
      <c r="O10" s="124"/>
      <c r="P10" s="125"/>
      <c r="Q10" s="123">
        <v>9</v>
      </c>
      <c r="R10" s="124"/>
      <c r="S10" s="125"/>
      <c r="T10" s="123">
        <v>10</v>
      </c>
      <c r="U10" s="124"/>
      <c r="V10" s="125"/>
      <c r="W10" s="123">
        <v>11</v>
      </c>
      <c r="X10" s="124"/>
      <c r="Y10" s="125"/>
      <c r="Z10" s="113">
        <v>12</v>
      </c>
      <c r="AA10" s="114"/>
      <c r="AB10" s="114"/>
      <c r="AC10" s="114"/>
      <c r="AD10" s="114"/>
      <c r="AE10" s="114"/>
      <c r="AF10" s="115"/>
      <c r="AG10" s="113">
        <v>13</v>
      </c>
      <c r="AH10" s="114"/>
      <c r="AI10" s="115"/>
      <c r="AJ10" s="113">
        <v>14</v>
      </c>
      <c r="AK10" s="114"/>
      <c r="AL10" s="115"/>
      <c r="AM10" s="6">
        <v>15</v>
      </c>
    </row>
    <row r="11" spans="1:45" s="7" customFormat="1" ht="87" customHeight="1" x14ac:dyDescent="0.3">
      <c r="A11" s="126"/>
      <c r="B11" s="126"/>
      <c r="C11" s="126"/>
      <c r="D11" s="126"/>
      <c r="E11" s="116" t="s">
        <v>12</v>
      </c>
      <c r="F11" s="117"/>
      <c r="G11" s="120" t="s">
        <v>13</v>
      </c>
      <c r="H11" s="116" t="s">
        <v>12</v>
      </c>
      <c r="I11" s="117"/>
      <c r="J11" s="120" t="s">
        <v>13</v>
      </c>
      <c r="K11" s="116" t="s">
        <v>12</v>
      </c>
      <c r="L11" s="117"/>
      <c r="M11" s="122" t="s">
        <v>13</v>
      </c>
      <c r="N11" s="116" t="s">
        <v>12</v>
      </c>
      <c r="O11" s="117"/>
      <c r="P11" s="122" t="s">
        <v>13</v>
      </c>
      <c r="Q11" s="116" t="s">
        <v>12</v>
      </c>
      <c r="R11" s="117"/>
      <c r="S11" s="122" t="s">
        <v>13</v>
      </c>
      <c r="T11" s="116" t="s">
        <v>12</v>
      </c>
      <c r="U11" s="117"/>
      <c r="V11" s="122" t="s">
        <v>13</v>
      </c>
      <c r="W11" s="116" t="s">
        <v>12</v>
      </c>
      <c r="X11" s="117"/>
      <c r="Y11" s="122" t="s">
        <v>13</v>
      </c>
      <c r="Z11" s="105" t="s">
        <v>14</v>
      </c>
      <c r="AA11" s="107"/>
      <c r="AB11" s="105" t="s">
        <v>50</v>
      </c>
      <c r="AC11" s="107"/>
      <c r="AD11" s="8" t="s">
        <v>15</v>
      </c>
      <c r="AE11" s="105" t="s">
        <v>51</v>
      </c>
      <c r="AF11" s="107"/>
      <c r="AG11" s="105" t="s">
        <v>16</v>
      </c>
      <c r="AH11" s="107"/>
      <c r="AI11" s="8" t="s">
        <v>17</v>
      </c>
      <c r="AJ11" s="105" t="s">
        <v>18</v>
      </c>
      <c r="AK11" s="107"/>
      <c r="AL11" s="8" t="s">
        <v>19</v>
      </c>
      <c r="AM11" s="9"/>
    </row>
    <row r="12" spans="1:45" s="7" customFormat="1" ht="15.5" x14ac:dyDescent="0.3">
      <c r="A12" s="120"/>
      <c r="B12" s="120"/>
      <c r="C12" s="120"/>
      <c r="D12" s="120"/>
      <c r="E12" s="118"/>
      <c r="F12" s="119"/>
      <c r="G12" s="121"/>
      <c r="H12" s="118"/>
      <c r="I12" s="119"/>
      <c r="J12" s="121"/>
      <c r="K12" s="118"/>
      <c r="L12" s="119"/>
      <c r="M12" s="120"/>
      <c r="N12" s="118"/>
      <c r="O12" s="119"/>
      <c r="P12" s="120"/>
      <c r="Q12" s="118"/>
      <c r="R12" s="119"/>
      <c r="S12" s="120"/>
      <c r="T12" s="118"/>
      <c r="U12" s="119"/>
      <c r="V12" s="120"/>
      <c r="W12" s="118"/>
      <c r="X12" s="119"/>
      <c r="Y12" s="120"/>
      <c r="Z12" s="118" t="s">
        <v>12</v>
      </c>
      <c r="AA12" s="119"/>
      <c r="AB12" s="118" t="s">
        <v>12</v>
      </c>
      <c r="AC12" s="119"/>
      <c r="AD12" s="66" t="s">
        <v>13</v>
      </c>
      <c r="AE12" s="118" t="s">
        <v>13</v>
      </c>
      <c r="AF12" s="119"/>
      <c r="AG12" s="118" t="s">
        <v>12</v>
      </c>
      <c r="AH12" s="119"/>
      <c r="AI12" s="10" t="s">
        <v>13</v>
      </c>
      <c r="AJ12" s="118" t="s">
        <v>12</v>
      </c>
      <c r="AK12" s="119"/>
      <c r="AL12" s="10" t="s">
        <v>13</v>
      </c>
      <c r="AM12" s="9"/>
    </row>
    <row r="13" spans="1:45" s="67" customFormat="1" ht="143.25" customHeight="1" x14ac:dyDescent="0.3">
      <c r="A13" s="41">
        <v>1</v>
      </c>
      <c r="B13" s="13" t="s">
        <v>20</v>
      </c>
      <c r="C13" s="42" t="s">
        <v>64</v>
      </c>
      <c r="D13" s="15" t="s">
        <v>117</v>
      </c>
      <c r="E13" s="39"/>
      <c r="F13" s="40"/>
      <c r="G13" s="57">
        <f>G14+G17+G22+G28+G30+G34</f>
        <v>2808583528</v>
      </c>
      <c r="H13" s="39"/>
      <c r="I13" s="40"/>
      <c r="J13" s="57">
        <f>J14+J17+J22+J28+J30+J34</f>
        <v>3684006167</v>
      </c>
      <c r="K13" s="39">
        <v>100</v>
      </c>
      <c r="L13" s="40" t="s">
        <v>92</v>
      </c>
      <c r="M13" s="57">
        <f>M14+M17+M22+M28+M30+M34</f>
        <v>2968097040</v>
      </c>
      <c r="N13" s="39"/>
      <c r="O13" s="40" t="s">
        <v>92</v>
      </c>
      <c r="P13" s="57">
        <f>P14+P17+P22+P28+P30+P34</f>
        <v>0</v>
      </c>
      <c r="Q13" s="61"/>
      <c r="R13" s="40" t="s">
        <v>92</v>
      </c>
      <c r="S13" s="57">
        <f>S14+S17+S22+S28+S30+S34</f>
        <v>2705510929</v>
      </c>
      <c r="T13" s="61"/>
      <c r="U13" s="40"/>
      <c r="V13" s="57"/>
      <c r="W13" s="61"/>
      <c r="X13" s="40"/>
      <c r="Y13" s="57"/>
      <c r="Z13" s="56">
        <f>SUM(N13,Q13,T13,W13)</f>
        <v>0</v>
      </c>
      <c r="AA13" s="71" t="str">
        <f>L13</f>
        <v>%</v>
      </c>
      <c r="AB13" s="56">
        <f>Z13/K13*100</f>
        <v>0</v>
      </c>
      <c r="AC13" s="55" t="s">
        <v>92</v>
      </c>
      <c r="AD13" s="58">
        <f>SUM(P13,S13,V13,Y13)</f>
        <v>2705510929</v>
      </c>
      <c r="AE13" s="59">
        <f>AD13/M13*100</f>
        <v>91.153048318123723</v>
      </c>
      <c r="AF13" s="41" t="s">
        <v>92</v>
      </c>
      <c r="AG13" s="56">
        <f>SUM(H13,Z13)</f>
        <v>0</v>
      </c>
      <c r="AH13" s="40" t="str">
        <f>O13</f>
        <v>%</v>
      </c>
      <c r="AI13" s="58">
        <f>SUM(J13,AD13)</f>
        <v>6389517096</v>
      </c>
      <c r="AJ13" s="53"/>
      <c r="AK13" s="41" t="s">
        <v>92</v>
      </c>
      <c r="AL13" s="59"/>
      <c r="AM13" s="43" t="s">
        <v>62</v>
      </c>
      <c r="AP13" s="68">
        <f>P13+S13+V13+Y13</f>
        <v>2705510929</v>
      </c>
    </row>
    <row r="14" spans="1:45" s="67" customFormat="1" ht="147.75" customHeight="1" x14ac:dyDescent="0.3">
      <c r="A14" s="12"/>
      <c r="B14" s="13"/>
      <c r="C14" s="14" t="s">
        <v>65</v>
      </c>
      <c r="D14" s="15" t="s">
        <v>113</v>
      </c>
      <c r="E14" s="39">
        <f>SUM(E15:E16)</f>
        <v>14</v>
      </c>
      <c r="F14" s="40"/>
      <c r="G14" s="18">
        <f>SUM(G15:G16)</f>
        <v>7999700</v>
      </c>
      <c r="H14" s="39">
        <f>SUM(H15:H16)</f>
        <v>0</v>
      </c>
      <c r="I14" s="40"/>
      <c r="J14" s="18">
        <f>SUM(J15:J16)</f>
        <v>8000000</v>
      </c>
      <c r="K14" s="16">
        <f>SUM(K15:K16)</f>
        <v>8</v>
      </c>
      <c r="L14" s="17" t="s">
        <v>45</v>
      </c>
      <c r="M14" s="18">
        <f>SUM(M15:M16)</f>
        <v>7999700</v>
      </c>
      <c r="N14" s="16">
        <f>SUM(N15:N16)</f>
        <v>14</v>
      </c>
      <c r="O14" s="17" t="s">
        <v>45</v>
      </c>
      <c r="P14" s="18">
        <f>SUM(P15:P16)</f>
        <v>0</v>
      </c>
      <c r="Q14" s="16"/>
      <c r="R14" s="17"/>
      <c r="S14" s="18">
        <f>SUM(S15:S16)</f>
        <v>7999700</v>
      </c>
      <c r="T14" s="16"/>
      <c r="U14" s="17"/>
      <c r="V14" s="18"/>
      <c r="W14" s="16"/>
      <c r="X14" s="17"/>
      <c r="Y14" s="18"/>
      <c r="Z14" s="52">
        <f t="shared" ref="Z14:Z56" si="0">SUM(N14,Q14,T14,W14)</f>
        <v>14</v>
      </c>
      <c r="AA14" s="72" t="str">
        <f t="shared" ref="AA14:AA56" si="1">L14</f>
        <v>Dok</v>
      </c>
      <c r="AB14" s="52">
        <f t="shared" ref="AB14:AB56" si="2">Z14/K14*100</f>
        <v>175</v>
      </c>
      <c r="AC14" s="29" t="s">
        <v>92</v>
      </c>
      <c r="AD14" s="35">
        <f t="shared" ref="AD14:AD56" si="3">SUM(P14,S14,V14,Y14)</f>
        <v>7999700</v>
      </c>
      <c r="AE14" s="51">
        <f t="shared" ref="AE14:AE56" si="4">AD14/M14*100</f>
        <v>100</v>
      </c>
      <c r="AF14" s="29" t="s">
        <v>92</v>
      </c>
      <c r="AG14" s="52">
        <f t="shared" ref="AG14:AG56" si="5">SUM(H14,Z14)</f>
        <v>14</v>
      </c>
      <c r="AH14" s="17" t="str">
        <f t="shared" ref="AH14:AH56" si="6">O14</f>
        <v>Dok</v>
      </c>
      <c r="AI14" s="54">
        <f t="shared" ref="AI14:AI56" si="7">SUM(J14,AD14)</f>
        <v>15999700</v>
      </c>
      <c r="AJ14" s="53"/>
      <c r="AK14" s="55" t="s">
        <v>92</v>
      </c>
      <c r="AL14" s="53"/>
      <c r="AM14" s="69"/>
      <c r="AP14" s="68"/>
    </row>
    <row r="15" spans="1:45" ht="79.5" customHeight="1" x14ac:dyDescent="0.3">
      <c r="A15" s="12"/>
      <c r="B15" s="13"/>
      <c r="C15" s="21" t="s">
        <v>66</v>
      </c>
      <c r="D15" s="24" t="s">
        <v>67</v>
      </c>
      <c r="E15" s="16">
        <v>10</v>
      </c>
      <c r="F15" s="17" t="s">
        <v>45</v>
      </c>
      <c r="G15" s="137">
        <v>6499900</v>
      </c>
      <c r="H15" s="16"/>
      <c r="I15" s="17"/>
      <c r="J15" s="18">
        <v>6500000</v>
      </c>
      <c r="K15" s="16">
        <v>4</v>
      </c>
      <c r="L15" s="17" t="s">
        <v>45</v>
      </c>
      <c r="M15" s="137">
        <v>7999700</v>
      </c>
      <c r="N15" s="16">
        <v>10</v>
      </c>
      <c r="O15" s="17" t="s">
        <v>45</v>
      </c>
      <c r="P15" s="18">
        <v>0</v>
      </c>
      <c r="Q15" s="16">
        <v>0</v>
      </c>
      <c r="R15" s="17" t="s">
        <v>92</v>
      </c>
      <c r="S15" s="18">
        <v>7999700</v>
      </c>
      <c r="T15" s="16"/>
      <c r="U15" s="17"/>
      <c r="V15" s="18"/>
      <c r="W15" s="16"/>
      <c r="X15" s="17"/>
      <c r="Y15" s="18"/>
      <c r="Z15" s="52">
        <f t="shared" si="0"/>
        <v>10</v>
      </c>
      <c r="AA15" s="72" t="str">
        <f t="shared" si="1"/>
        <v>Dok</v>
      </c>
      <c r="AB15" s="52">
        <f t="shared" si="2"/>
        <v>250</v>
      </c>
      <c r="AC15" s="29" t="s">
        <v>92</v>
      </c>
      <c r="AD15" s="35">
        <f t="shared" si="3"/>
        <v>7999700</v>
      </c>
      <c r="AE15" s="51">
        <f t="shared" si="4"/>
        <v>100</v>
      </c>
      <c r="AF15" s="29" t="s">
        <v>92</v>
      </c>
      <c r="AG15" s="52">
        <f t="shared" si="5"/>
        <v>10</v>
      </c>
      <c r="AH15" s="17" t="str">
        <f t="shared" si="6"/>
        <v>Dok</v>
      </c>
      <c r="AI15" s="35">
        <f t="shared" si="7"/>
        <v>14499700</v>
      </c>
      <c r="AJ15" s="51"/>
      <c r="AK15" s="29" t="s">
        <v>92</v>
      </c>
      <c r="AL15" s="51"/>
      <c r="AM15" s="11"/>
      <c r="AP15" s="20"/>
    </row>
    <row r="16" spans="1:45" ht="85.5" customHeight="1" x14ac:dyDescent="0.3">
      <c r="A16" s="41">
        <v>2</v>
      </c>
      <c r="B16" s="42" t="s">
        <v>21</v>
      </c>
      <c r="C16" s="21" t="s">
        <v>68</v>
      </c>
      <c r="D16" s="24" t="s">
        <v>67</v>
      </c>
      <c r="E16" s="16">
        <v>4</v>
      </c>
      <c r="F16" s="17" t="s">
        <v>45</v>
      </c>
      <c r="G16" s="23">
        <v>1499800</v>
      </c>
      <c r="H16" s="39"/>
      <c r="I16" s="40"/>
      <c r="J16" s="23">
        <v>1500000</v>
      </c>
      <c r="K16" s="16">
        <v>4</v>
      </c>
      <c r="L16" s="17" t="s">
        <v>45</v>
      </c>
      <c r="M16" s="23">
        <v>0</v>
      </c>
      <c r="N16" s="16">
        <v>4</v>
      </c>
      <c r="O16" s="17" t="s">
        <v>45</v>
      </c>
      <c r="P16" s="23">
        <v>0</v>
      </c>
      <c r="Q16" s="16">
        <v>0</v>
      </c>
      <c r="R16" s="17" t="s">
        <v>92</v>
      </c>
      <c r="S16" s="36">
        <v>0</v>
      </c>
      <c r="T16" s="39"/>
      <c r="U16" s="40"/>
      <c r="V16" s="36"/>
      <c r="W16" s="39"/>
      <c r="X16" s="40"/>
      <c r="Y16" s="36"/>
      <c r="Z16" s="52">
        <f t="shared" si="0"/>
        <v>4</v>
      </c>
      <c r="AA16" s="72" t="str">
        <f t="shared" si="1"/>
        <v>Dok</v>
      </c>
      <c r="AB16" s="56">
        <f t="shared" si="2"/>
        <v>100</v>
      </c>
      <c r="AC16" s="29" t="s">
        <v>92</v>
      </c>
      <c r="AD16" s="35">
        <f t="shared" si="3"/>
        <v>0</v>
      </c>
      <c r="AE16" s="140" t="e">
        <f t="shared" si="4"/>
        <v>#DIV/0!</v>
      </c>
      <c r="AF16" s="29" t="s">
        <v>92</v>
      </c>
      <c r="AG16" s="52">
        <f t="shared" si="5"/>
        <v>4</v>
      </c>
      <c r="AH16" s="17" t="str">
        <f t="shared" si="6"/>
        <v>Dok</v>
      </c>
      <c r="AI16" s="35">
        <f t="shared" si="7"/>
        <v>1500000</v>
      </c>
      <c r="AJ16" s="51"/>
      <c r="AK16" s="29" t="s">
        <v>92</v>
      </c>
      <c r="AL16" s="51"/>
      <c r="AM16" s="11"/>
      <c r="AP16" s="20"/>
    </row>
    <row r="17" spans="1:42" s="67" customFormat="1" ht="93" x14ac:dyDescent="0.3">
      <c r="A17" s="12"/>
      <c r="B17" s="13"/>
      <c r="C17" s="14" t="s">
        <v>69</v>
      </c>
      <c r="D17" s="15" t="s">
        <v>114</v>
      </c>
      <c r="E17" s="39"/>
      <c r="F17" s="65"/>
      <c r="G17" s="36">
        <f>SUM(G18:G21)</f>
        <v>2329849758</v>
      </c>
      <c r="H17" s="64"/>
      <c r="I17" s="65"/>
      <c r="J17" s="36">
        <f>SUM(J18:J21)</f>
        <v>3018027119</v>
      </c>
      <c r="K17" s="64">
        <f>SUM(K19:K21)</f>
        <v>14</v>
      </c>
      <c r="L17" s="65" t="s">
        <v>45</v>
      </c>
      <c r="M17" s="36">
        <f>SUM(M18:M21)</f>
        <v>2235136440</v>
      </c>
      <c r="N17" s="64">
        <f>SUM(N19:N21)</f>
        <v>7</v>
      </c>
      <c r="O17" s="65" t="s">
        <v>45</v>
      </c>
      <c r="P17" s="36"/>
      <c r="Q17" s="64"/>
      <c r="R17" s="65"/>
      <c r="S17" s="36">
        <f>SUM(S18:S21)</f>
        <v>2127369219</v>
      </c>
      <c r="T17" s="64"/>
      <c r="U17" s="65"/>
      <c r="V17" s="36"/>
      <c r="W17" s="64"/>
      <c r="X17" s="65"/>
      <c r="Y17" s="36"/>
      <c r="Z17" s="56">
        <f t="shared" si="0"/>
        <v>7</v>
      </c>
      <c r="AA17" s="71" t="str">
        <f t="shared" si="1"/>
        <v>Dok</v>
      </c>
      <c r="AB17" s="56">
        <f t="shared" si="2"/>
        <v>50</v>
      </c>
      <c r="AC17" s="55" t="s">
        <v>92</v>
      </c>
      <c r="AD17" s="54">
        <f t="shared" si="3"/>
        <v>2127369219</v>
      </c>
      <c r="AE17" s="53">
        <f t="shared" si="4"/>
        <v>95.178494741019023</v>
      </c>
      <c r="AF17" s="55" t="s">
        <v>92</v>
      </c>
      <c r="AG17" s="56">
        <f t="shared" si="5"/>
        <v>7</v>
      </c>
      <c r="AH17" s="65" t="str">
        <f t="shared" si="6"/>
        <v>Dok</v>
      </c>
      <c r="AI17" s="54">
        <f t="shared" si="7"/>
        <v>5145396338</v>
      </c>
      <c r="AJ17" s="53"/>
      <c r="AK17" s="55" t="s">
        <v>92</v>
      </c>
      <c r="AL17" s="53"/>
      <c r="AM17" s="19"/>
      <c r="AP17" s="68">
        <f>P17+S17+V17+Y17</f>
        <v>2127369219</v>
      </c>
    </row>
    <row r="18" spans="1:42" ht="62" x14ac:dyDescent="0.3">
      <c r="A18" s="12"/>
      <c r="B18" s="13"/>
      <c r="C18" s="21" t="s">
        <v>70</v>
      </c>
      <c r="D18" s="21" t="s">
        <v>47</v>
      </c>
      <c r="E18" s="84">
        <v>12</v>
      </c>
      <c r="F18" s="83" t="s">
        <v>128</v>
      </c>
      <c r="G18" s="18">
        <v>2324850458</v>
      </c>
      <c r="H18" s="38"/>
      <c r="I18" s="22"/>
      <c r="J18" s="18">
        <v>3013027119</v>
      </c>
      <c r="K18" s="38">
        <v>12</v>
      </c>
      <c r="L18" s="22" t="s">
        <v>46</v>
      </c>
      <c r="M18" s="18">
        <v>2230137140</v>
      </c>
      <c r="N18" s="38">
        <v>3</v>
      </c>
      <c r="O18" s="22" t="s">
        <v>46</v>
      </c>
      <c r="P18" s="18"/>
      <c r="Q18" s="38">
        <f>S18/M18*100</f>
        <v>95.167686369278613</v>
      </c>
      <c r="R18" s="22" t="s">
        <v>92</v>
      </c>
      <c r="S18" s="18">
        <v>2122369919</v>
      </c>
      <c r="T18" s="38"/>
      <c r="U18" s="22"/>
      <c r="V18" s="18"/>
      <c r="W18" s="38"/>
      <c r="X18" s="22"/>
      <c r="Y18" s="18"/>
      <c r="Z18" s="52">
        <f t="shared" si="0"/>
        <v>98.167686369278613</v>
      </c>
      <c r="AA18" s="72" t="str">
        <f t="shared" si="1"/>
        <v>Bln</v>
      </c>
      <c r="AB18" s="52">
        <f t="shared" si="2"/>
        <v>818.06405307732177</v>
      </c>
      <c r="AC18" s="29" t="s">
        <v>92</v>
      </c>
      <c r="AD18" s="35">
        <f t="shared" si="3"/>
        <v>2122369919</v>
      </c>
      <c r="AE18" s="51">
        <f t="shared" si="4"/>
        <v>95.167686369278613</v>
      </c>
      <c r="AF18" s="29" t="s">
        <v>92</v>
      </c>
      <c r="AG18" s="52">
        <f t="shared" si="5"/>
        <v>98.167686369278613</v>
      </c>
      <c r="AH18" s="22" t="str">
        <f t="shared" si="6"/>
        <v>Bln</v>
      </c>
      <c r="AI18" s="35">
        <f t="shared" si="7"/>
        <v>5135397038</v>
      </c>
      <c r="AJ18" s="51"/>
      <c r="AK18" s="29" t="s">
        <v>92</v>
      </c>
      <c r="AL18" s="51"/>
      <c r="AM18" s="11"/>
      <c r="AP18" s="20">
        <f>P18+S18+V18+Y18</f>
        <v>2122369919</v>
      </c>
    </row>
    <row r="19" spans="1:42" ht="108.5" x14ac:dyDescent="0.3">
      <c r="A19" s="12"/>
      <c r="B19" s="13"/>
      <c r="C19" s="21" t="s">
        <v>71</v>
      </c>
      <c r="D19" s="24" t="s">
        <v>72</v>
      </c>
      <c r="E19" s="38">
        <v>12</v>
      </c>
      <c r="F19" s="22" t="s">
        <v>128</v>
      </c>
      <c r="G19" s="18">
        <v>1999700</v>
      </c>
      <c r="H19" s="38"/>
      <c r="I19" s="22"/>
      <c r="J19" s="18">
        <v>2000000</v>
      </c>
      <c r="K19" s="38">
        <v>1</v>
      </c>
      <c r="L19" s="22" t="s">
        <v>91</v>
      </c>
      <c r="M19" s="18">
        <v>1999700</v>
      </c>
      <c r="N19" s="38">
        <v>1</v>
      </c>
      <c r="O19" s="22" t="s">
        <v>91</v>
      </c>
      <c r="P19" s="18">
        <v>0</v>
      </c>
      <c r="Q19" s="38">
        <v>0</v>
      </c>
      <c r="R19" s="22" t="s">
        <v>92</v>
      </c>
      <c r="S19" s="18">
        <v>1999700</v>
      </c>
      <c r="T19" s="38"/>
      <c r="U19" s="22"/>
      <c r="V19" s="18"/>
      <c r="W19" s="38"/>
      <c r="X19" s="22"/>
      <c r="Y19" s="18"/>
      <c r="Z19" s="52">
        <f t="shared" si="0"/>
        <v>1</v>
      </c>
      <c r="AA19" s="72" t="str">
        <f t="shared" si="1"/>
        <v>Lap</v>
      </c>
      <c r="AB19" s="52">
        <f t="shared" si="2"/>
        <v>100</v>
      </c>
      <c r="AC19" s="29" t="s">
        <v>92</v>
      </c>
      <c r="AD19" s="35">
        <f t="shared" si="3"/>
        <v>1999700</v>
      </c>
      <c r="AE19" s="51">
        <f t="shared" si="4"/>
        <v>100</v>
      </c>
      <c r="AF19" s="29" t="s">
        <v>92</v>
      </c>
      <c r="AG19" s="52">
        <f t="shared" si="5"/>
        <v>1</v>
      </c>
      <c r="AH19" s="22" t="str">
        <f t="shared" si="6"/>
        <v>Lap</v>
      </c>
      <c r="AI19" s="35">
        <f t="shared" si="7"/>
        <v>3999700</v>
      </c>
      <c r="AJ19" s="51"/>
      <c r="AK19" s="29" t="s">
        <v>92</v>
      </c>
      <c r="AL19" s="51"/>
      <c r="AM19" s="11"/>
      <c r="AP19" s="20">
        <f>P19+S19+V19+Y19</f>
        <v>1999700</v>
      </c>
    </row>
    <row r="20" spans="1:42" ht="124" x14ac:dyDescent="0.3">
      <c r="A20" s="12"/>
      <c r="B20" s="13"/>
      <c r="C20" s="21" t="s">
        <v>73</v>
      </c>
      <c r="D20" s="24" t="s">
        <v>72</v>
      </c>
      <c r="E20" s="16">
        <v>12</v>
      </c>
      <c r="F20" s="22" t="s">
        <v>128</v>
      </c>
      <c r="G20" s="18">
        <v>1499800</v>
      </c>
      <c r="H20" s="38"/>
      <c r="I20" s="22"/>
      <c r="J20" s="18">
        <v>1500000</v>
      </c>
      <c r="K20" s="38">
        <v>12</v>
      </c>
      <c r="L20" s="22" t="s">
        <v>91</v>
      </c>
      <c r="M20" s="18">
        <v>1499800</v>
      </c>
      <c r="N20" s="38">
        <v>4</v>
      </c>
      <c r="O20" s="22" t="s">
        <v>91</v>
      </c>
      <c r="P20" s="18">
        <v>0</v>
      </c>
      <c r="Q20" s="38">
        <v>0</v>
      </c>
      <c r="R20" s="22" t="s">
        <v>92</v>
      </c>
      <c r="S20" s="18">
        <v>1499800</v>
      </c>
      <c r="T20" s="38"/>
      <c r="U20" s="22"/>
      <c r="V20" s="18"/>
      <c r="W20" s="38"/>
      <c r="X20" s="22"/>
      <c r="Y20" s="18"/>
      <c r="Z20" s="52">
        <f t="shared" si="0"/>
        <v>4</v>
      </c>
      <c r="AA20" s="72" t="str">
        <f t="shared" si="1"/>
        <v>Lap</v>
      </c>
      <c r="AB20" s="52">
        <f t="shared" si="2"/>
        <v>33.333333333333329</v>
      </c>
      <c r="AC20" s="29" t="s">
        <v>92</v>
      </c>
      <c r="AD20" s="35">
        <f t="shared" si="3"/>
        <v>1499800</v>
      </c>
      <c r="AE20" s="51">
        <f t="shared" si="4"/>
        <v>100</v>
      </c>
      <c r="AF20" s="29" t="s">
        <v>92</v>
      </c>
      <c r="AG20" s="52">
        <f t="shared" si="5"/>
        <v>4</v>
      </c>
      <c r="AH20" s="22" t="str">
        <f t="shared" si="6"/>
        <v>Lap</v>
      </c>
      <c r="AI20" s="35">
        <f t="shared" si="7"/>
        <v>2999800</v>
      </c>
      <c r="AJ20" s="51"/>
      <c r="AK20" s="29" t="s">
        <v>92</v>
      </c>
      <c r="AL20" s="51"/>
      <c r="AM20" s="11"/>
      <c r="AP20" s="20">
        <f>P20+S20+V20+Y20</f>
        <v>1499800</v>
      </c>
    </row>
    <row r="21" spans="1:42" ht="93" x14ac:dyDescent="0.3">
      <c r="A21" s="12"/>
      <c r="B21" s="13"/>
      <c r="C21" s="21" t="s">
        <v>74</v>
      </c>
      <c r="D21" s="24" t="s">
        <v>72</v>
      </c>
      <c r="E21" s="16">
        <v>12</v>
      </c>
      <c r="F21" s="22" t="s">
        <v>128</v>
      </c>
      <c r="G21" s="18">
        <v>1499800</v>
      </c>
      <c r="H21" s="38"/>
      <c r="I21" s="22"/>
      <c r="J21" s="18">
        <v>1500000</v>
      </c>
      <c r="K21" s="38">
        <v>1</v>
      </c>
      <c r="L21" s="22" t="s">
        <v>91</v>
      </c>
      <c r="M21" s="18">
        <v>1499800</v>
      </c>
      <c r="N21" s="38">
        <v>2</v>
      </c>
      <c r="O21" s="22" t="s">
        <v>91</v>
      </c>
      <c r="P21" s="18">
        <v>0</v>
      </c>
      <c r="Q21" s="38">
        <v>0</v>
      </c>
      <c r="R21" s="22" t="s">
        <v>92</v>
      </c>
      <c r="S21" s="18">
        <v>1499800</v>
      </c>
      <c r="T21" s="38"/>
      <c r="U21" s="22"/>
      <c r="V21" s="18"/>
      <c r="W21" s="38"/>
      <c r="X21" s="22"/>
      <c r="Y21" s="18"/>
      <c r="Z21" s="52">
        <f t="shared" si="0"/>
        <v>2</v>
      </c>
      <c r="AA21" s="72" t="str">
        <f t="shared" si="1"/>
        <v>Lap</v>
      </c>
      <c r="AB21" s="52">
        <f t="shared" si="2"/>
        <v>200</v>
      </c>
      <c r="AC21" s="29" t="s">
        <v>92</v>
      </c>
      <c r="AD21" s="35">
        <f t="shared" si="3"/>
        <v>1499800</v>
      </c>
      <c r="AE21" s="51">
        <f t="shared" si="4"/>
        <v>100</v>
      </c>
      <c r="AF21" s="29" t="s">
        <v>92</v>
      </c>
      <c r="AG21" s="52">
        <f t="shared" si="5"/>
        <v>2</v>
      </c>
      <c r="AH21" s="22" t="str">
        <f t="shared" si="6"/>
        <v>Lap</v>
      </c>
      <c r="AI21" s="35">
        <f t="shared" si="7"/>
        <v>2999800</v>
      </c>
      <c r="AJ21" s="51"/>
      <c r="AK21" s="29" t="s">
        <v>92</v>
      </c>
      <c r="AL21" s="51"/>
      <c r="AM21" s="11"/>
      <c r="AP21" s="20"/>
    </row>
    <row r="22" spans="1:42" s="67" customFormat="1" ht="77.5" x14ac:dyDescent="0.3">
      <c r="A22" s="12"/>
      <c r="B22" s="13"/>
      <c r="C22" s="13" t="s">
        <v>75</v>
      </c>
      <c r="D22" s="15" t="s">
        <v>115</v>
      </c>
      <c r="E22" s="39"/>
      <c r="F22" s="40"/>
      <c r="G22" s="36">
        <f>SUM(G23:G27)</f>
        <v>247289450</v>
      </c>
      <c r="H22" s="39"/>
      <c r="I22" s="40"/>
      <c r="J22" s="36">
        <f>SUM(J23:J27)</f>
        <v>284688798</v>
      </c>
      <c r="K22" s="64">
        <v>1</v>
      </c>
      <c r="L22" s="65" t="s">
        <v>45</v>
      </c>
      <c r="M22" s="36">
        <f>SUM(M23:M27)</f>
        <v>457298400</v>
      </c>
      <c r="N22" s="64">
        <v>1</v>
      </c>
      <c r="O22" s="65" t="s">
        <v>45</v>
      </c>
      <c r="P22" s="36">
        <f>SUM(P23:P27)</f>
        <v>0</v>
      </c>
      <c r="Q22" s="39"/>
      <c r="R22" s="40"/>
      <c r="S22" s="36">
        <f>SUM(S23:S27)</f>
        <v>396853110</v>
      </c>
      <c r="T22" s="39"/>
      <c r="U22" s="40"/>
      <c r="V22" s="37"/>
      <c r="W22" s="39"/>
      <c r="X22" s="40"/>
      <c r="Y22" s="37"/>
      <c r="Z22" s="56">
        <f t="shared" si="0"/>
        <v>1</v>
      </c>
      <c r="AA22" s="71" t="str">
        <f t="shared" si="1"/>
        <v>Dok</v>
      </c>
      <c r="AB22" s="56">
        <f t="shared" si="2"/>
        <v>100</v>
      </c>
      <c r="AC22" s="55" t="s">
        <v>92</v>
      </c>
      <c r="AD22" s="54">
        <f t="shared" si="3"/>
        <v>396853110</v>
      </c>
      <c r="AE22" s="53">
        <f t="shared" si="4"/>
        <v>86.782090206307302</v>
      </c>
      <c r="AF22" s="55" t="s">
        <v>92</v>
      </c>
      <c r="AG22" s="56">
        <f t="shared" si="5"/>
        <v>1</v>
      </c>
      <c r="AH22" s="40" t="str">
        <f t="shared" si="6"/>
        <v>Dok</v>
      </c>
      <c r="AI22" s="54">
        <f t="shared" si="7"/>
        <v>681541908</v>
      </c>
      <c r="AJ22" s="53"/>
      <c r="AK22" s="55" t="s">
        <v>92</v>
      </c>
      <c r="AL22" s="53"/>
      <c r="AM22" s="69"/>
      <c r="AP22" s="68"/>
    </row>
    <row r="23" spans="1:42" ht="97.5" customHeight="1" x14ac:dyDescent="0.3">
      <c r="A23" s="12"/>
      <c r="B23" s="13"/>
      <c r="C23" s="24" t="s">
        <v>76</v>
      </c>
      <c r="D23" s="24" t="s">
        <v>77</v>
      </c>
      <c r="E23" s="16">
        <v>12</v>
      </c>
      <c r="F23" s="17" t="s">
        <v>128</v>
      </c>
      <c r="G23" s="18">
        <v>5374300</v>
      </c>
      <c r="H23" s="39"/>
      <c r="I23" s="40"/>
      <c r="J23" s="18">
        <v>5450000</v>
      </c>
      <c r="K23" s="16">
        <v>12</v>
      </c>
      <c r="L23" s="17" t="s">
        <v>46</v>
      </c>
      <c r="M23" s="18">
        <v>54000000</v>
      </c>
      <c r="N23" s="16">
        <v>3</v>
      </c>
      <c r="O23" s="17" t="s">
        <v>46</v>
      </c>
      <c r="P23" s="18">
        <v>0</v>
      </c>
      <c r="Q23" s="38">
        <v>0</v>
      </c>
      <c r="R23" s="22" t="s">
        <v>92</v>
      </c>
      <c r="S23" s="18">
        <v>5400000</v>
      </c>
      <c r="T23" s="39"/>
      <c r="U23" s="40"/>
      <c r="V23" s="37"/>
      <c r="W23" s="39"/>
      <c r="X23" s="40"/>
      <c r="Y23" s="37"/>
      <c r="Z23" s="56">
        <f t="shared" si="0"/>
        <v>3</v>
      </c>
      <c r="AA23" s="72" t="str">
        <f t="shared" si="1"/>
        <v>Bln</v>
      </c>
      <c r="AB23" s="56">
        <f t="shared" si="2"/>
        <v>25</v>
      </c>
      <c r="AC23" s="55" t="s">
        <v>92</v>
      </c>
      <c r="AD23" s="35">
        <f t="shared" si="3"/>
        <v>5400000</v>
      </c>
      <c r="AE23" s="51">
        <f t="shared" si="4"/>
        <v>10</v>
      </c>
      <c r="AF23" s="29" t="s">
        <v>92</v>
      </c>
      <c r="AG23" s="52">
        <f t="shared" si="5"/>
        <v>3</v>
      </c>
      <c r="AH23" s="17" t="str">
        <f t="shared" si="6"/>
        <v>Bln</v>
      </c>
      <c r="AI23" s="35">
        <f t="shared" si="7"/>
        <v>10850000</v>
      </c>
      <c r="AJ23" s="51"/>
      <c r="AK23" s="29" t="s">
        <v>92</v>
      </c>
      <c r="AL23" s="51"/>
      <c r="AM23" s="11"/>
      <c r="AP23" s="20"/>
    </row>
    <row r="24" spans="1:42" ht="68.25" customHeight="1" x14ac:dyDescent="0.3">
      <c r="A24" s="12"/>
      <c r="B24" s="13"/>
      <c r="C24" s="24" t="s">
        <v>78</v>
      </c>
      <c r="D24" s="24" t="s">
        <v>77</v>
      </c>
      <c r="E24" s="16">
        <v>12</v>
      </c>
      <c r="F24" s="17" t="s">
        <v>128</v>
      </c>
      <c r="G24" s="18">
        <v>28400950</v>
      </c>
      <c r="H24" s="16"/>
      <c r="I24" s="17"/>
      <c r="J24" s="18">
        <v>29798000</v>
      </c>
      <c r="K24" s="16">
        <v>12</v>
      </c>
      <c r="L24" s="17" t="s">
        <v>46</v>
      </c>
      <c r="M24" s="18">
        <v>216373500</v>
      </c>
      <c r="N24" s="16">
        <v>3</v>
      </c>
      <c r="O24" s="17" t="s">
        <v>46</v>
      </c>
      <c r="P24" s="18">
        <v>0</v>
      </c>
      <c r="Q24" s="38">
        <f>S24/M24*100</f>
        <v>99.860981127541038</v>
      </c>
      <c r="R24" s="17" t="s">
        <v>92</v>
      </c>
      <c r="S24" s="18">
        <v>216072700</v>
      </c>
      <c r="T24" s="16"/>
      <c r="U24" s="17"/>
      <c r="V24" s="18"/>
      <c r="W24" s="16"/>
      <c r="X24" s="17"/>
      <c r="Y24" s="18"/>
      <c r="Z24" s="52">
        <f t="shared" si="0"/>
        <v>102.86098112754104</v>
      </c>
      <c r="AA24" s="72" t="str">
        <f t="shared" si="1"/>
        <v>Bln</v>
      </c>
      <c r="AB24" s="52">
        <f t="shared" si="2"/>
        <v>857.17484272950855</v>
      </c>
      <c r="AC24" s="29" t="s">
        <v>92</v>
      </c>
      <c r="AD24" s="35">
        <f t="shared" si="3"/>
        <v>216072700</v>
      </c>
      <c r="AE24" s="51">
        <f t="shared" si="4"/>
        <v>99.860981127541038</v>
      </c>
      <c r="AF24" s="29" t="s">
        <v>92</v>
      </c>
      <c r="AG24" s="52">
        <f t="shared" si="5"/>
        <v>102.86098112754104</v>
      </c>
      <c r="AH24" s="17" t="str">
        <f t="shared" si="6"/>
        <v>Bln</v>
      </c>
      <c r="AI24" s="35">
        <f t="shared" si="7"/>
        <v>245870700</v>
      </c>
      <c r="AJ24" s="51"/>
      <c r="AK24" s="29" t="s">
        <v>92</v>
      </c>
      <c r="AL24" s="51"/>
      <c r="AM24" s="11"/>
      <c r="AP24" s="20"/>
    </row>
    <row r="25" spans="1:42" ht="80.25" customHeight="1" x14ac:dyDescent="0.3">
      <c r="A25" s="12"/>
      <c r="B25" s="13"/>
      <c r="C25" s="24" t="s">
        <v>79</v>
      </c>
      <c r="D25" s="21" t="s">
        <v>47</v>
      </c>
      <c r="E25" s="16">
        <v>12</v>
      </c>
      <c r="F25" s="17" t="s">
        <v>128</v>
      </c>
      <c r="G25" s="18">
        <v>17007550</v>
      </c>
      <c r="H25" s="16"/>
      <c r="I25" s="17"/>
      <c r="J25" s="18">
        <v>43750000</v>
      </c>
      <c r="K25" s="16">
        <v>12</v>
      </c>
      <c r="L25" s="17" t="s">
        <v>46</v>
      </c>
      <c r="M25" s="18">
        <v>31900000</v>
      </c>
      <c r="N25" s="16">
        <v>3</v>
      </c>
      <c r="O25" s="17" t="s">
        <v>46</v>
      </c>
      <c r="P25" s="18">
        <v>0</v>
      </c>
      <c r="Q25" s="38">
        <f>S25/M25*100</f>
        <v>67.711598746081506</v>
      </c>
      <c r="R25" s="17" t="s">
        <v>127</v>
      </c>
      <c r="S25" s="18">
        <v>21600000</v>
      </c>
      <c r="T25" s="16"/>
      <c r="U25" s="17"/>
      <c r="V25" s="18"/>
      <c r="W25" s="16"/>
      <c r="X25" s="17"/>
      <c r="Y25" s="18"/>
      <c r="Z25" s="52">
        <f t="shared" si="0"/>
        <v>70.711598746081506</v>
      </c>
      <c r="AA25" s="72" t="str">
        <f t="shared" si="1"/>
        <v>Bln</v>
      </c>
      <c r="AB25" s="52">
        <f t="shared" si="2"/>
        <v>589.2633228840125</v>
      </c>
      <c r="AC25" s="29" t="s">
        <v>92</v>
      </c>
      <c r="AD25" s="35">
        <f t="shared" si="3"/>
        <v>21600000</v>
      </c>
      <c r="AE25" s="51">
        <f t="shared" si="4"/>
        <v>67.711598746081506</v>
      </c>
      <c r="AF25" s="29" t="s">
        <v>92</v>
      </c>
      <c r="AG25" s="52">
        <f t="shared" si="5"/>
        <v>70.711598746081506</v>
      </c>
      <c r="AH25" s="17" t="str">
        <f t="shared" si="6"/>
        <v>Bln</v>
      </c>
      <c r="AI25" s="35">
        <f t="shared" si="7"/>
        <v>65350000</v>
      </c>
      <c r="AJ25" s="51"/>
      <c r="AK25" s="29" t="s">
        <v>92</v>
      </c>
      <c r="AL25" s="51"/>
      <c r="AM25" s="11"/>
      <c r="AP25" s="20"/>
    </row>
    <row r="26" spans="1:42" ht="66.75" customHeight="1" x14ac:dyDescent="0.3">
      <c r="A26" s="12"/>
      <c r="B26" s="13"/>
      <c r="C26" s="24" t="s">
        <v>80</v>
      </c>
      <c r="D26" s="21" t="s">
        <v>47</v>
      </c>
      <c r="E26" s="16">
        <v>12</v>
      </c>
      <c r="F26" s="17" t="s">
        <v>128</v>
      </c>
      <c r="G26" s="18">
        <v>29506650</v>
      </c>
      <c r="H26" s="16"/>
      <c r="I26" s="17"/>
      <c r="J26" s="18">
        <v>19921100</v>
      </c>
      <c r="K26" s="16">
        <v>12</v>
      </c>
      <c r="L26" s="17" t="s">
        <v>46</v>
      </c>
      <c r="M26" s="18">
        <v>21024900</v>
      </c>
      <c r="N26" s="16">
        <v>3</v>
      </c>
      <c r="O26" s="17" t="s">
        <v>46</v>
      </c>
      <c r="P26" s="18">
        <v>0</v>
      </c>
      <c r="Q26" s="38">
        <f>S26/M26*100</f>
        <v>96.399031624407243</v>
      </c>
      <c r="R26" s="17" t="s">
        <v>92</v>
      </c>
      <c r="S26" s="18">
        <v>20267800</v>
      </c>
      <c r="T26" s="16"/>
      <c r="U26" s="17"/>
      <c r="V26" s="18"/>
      <c r="W26" s="16"/>
      <c r="X26" s="17"/>
      <c r="Y26" s="18"/>
      <c r="Z26" s="52">
        <f t="shared" si="0"/>
        <v>99.399031624407243</v>
      </c>
      <c r="AA26" s="72" t="str">
        <f t="shared" si="1"/>
        <v>Bln</v>
      </c>
      <c r="AB26" s="52">
        <f t="shared" si="2"/>
        <v>828.32526353672711</v>
      </c>
      <c r="AC26" s="29" t="s">
        <v>92</v>
      </c>
      <c r="AD26" s="35">
        <f t="shared" si="3"/>
        <v>20267800</v>
      </c>
      <c r="AE26" s="51">
        <f t="shared" si="4"/>
        <v>96.399031624407243</v>
      </c>
      <c r="AF26" s="29" t="s">
        <v>92</v>
      </c>
      <c r="AG26" s="52">
        <f t="shared" si="5"/>
        <v>99.399031624407243</v>
      </c>
      <c r="AH26" s="17" t="str">
        <f t="shared" si="6"/>
        <v>Bln</v>
      </c>
      <c r="AI26" s="35">
        <f t="shared" si="7"/>
        <v>40188900</v>
      </c>
      <c r="AJ26" s="51"/>
      <c r="AK26" s="29" t="s">
        <v>92</v>
      </c>
      <c r="AL26" s="51"/>
      <c r="AM26" s="11"/>
      <c r="AP26" s="20"/>
    </row>
    <row r="27" spans="1:42" ht="93" x14ac:dyDescent="0.3">
      <c r="A27" s="12"/>
      <c r="B27" s="13"/>
      <c r="C27" s="24" t="s">
        <v>81</v>
      </c>
      <c r="D27" s="21" t="s">
        <v>47</v>
      </c>
      <c r="E27" s="16">
        <v>12</v>
      </c>
      <c r="F27" s="17" t="s">
        <v>128</v>
      </c>
      <c r="G27" s="18">
        <v>167000000</v>
      </c>
      <c r="H27" s="16"/>
      <c r="I27" s="17"/>
      <c r="J27" s="18">
        <v>185769698</v>
      </c>
      <c r="K27" s="16">
        <v>12</v>
      </c>
      <c r="L27" s="17" t="s">
        <v>46</v>
      </c>
      <c r="M27" s="18">
        <v>134000000</v>
      </c>
      <c r="N27" s="16">
        <v>3</v>
      </c>
      <c r="O27" s="17" t="s">
        <v>46</v>
      </c>
      <c r="P27" s="18">
        <v>0</v>
      </c>
      <c r="Q27" s="38">
        <f>S27/M27*100</f>
        <v>99.636276119402993</v>
      </c>
      <c r="R27" s="17" t="s">
        <v>92</v>
      </c>
      <c r="S27" s="18">
        <v>133512610</v>
      </c>
      <c r="T27" s="16"/>
      <c r="U27" s="17"/>
      <c r="V27" s="18"/>
      <c r="W27" s="16"/>
      <c r="X27" s="17"/>
      <c r="Y27" s="18"/>
      <c r="Z27" s="52">
        <f t="shared" si="0"/>
        <v>102.63627611940299</v>
      </c>
      <c r="AA27" s="72" t="str">
        <f t="shared" si="1"/>
        <v>Bln</v>
      </c>
      <c r="AB27" s="52">
        <f t="shared" si="2"/>
        <v>855.30230099502501</v>
      </c>
      <c r="AC27" s="29" t="s">
        <v>92</v>
      </c>
      <c r="AD27" s="35">
        <f t="shared" si="3"/>
        <v>133512610</v>
      </c>
      <c r="AE27" s="51">
        <f t="shared" si="4"/>
        <v>99.636276119402993</v>
      </c>
      <c r="AF27" s="29" t="s">
        <v>92</v>
      </c>
      <c r="AG27" s="52">
        <f t="shared" si="5"/>
        <v>102.63627611940299</v>
      </c>
      <c r="AH27" s="17" t="str">
        <f t="shared" si="6"/>
        <v>Bln</v>
      </c>
      <c r="AI27" s="35">
        <f t="shared" si="7"/>
        <v>319282308</v>
      </c>
      <c r="AJ27" s="51"/>
      <c r="AK27" s="29" t="s">
        <v>92</v>
      </c>
      <c r="AL27" s="51"/>
      <c r="AM27" s="11"/>
      <c r="AP27" s="20"/>
    </row>
    <row r="28" spans="1:42" s="67" customFormat="1" ht="108.5" x14ac:dyDescent="0.3">
      <c r="A28" s="12"/>
      <c r="B28" s="13"/>
      <c r="C28" s="138" t="s">
        <v>82</v>
      </c>
      <c r="D28" s="138" t="s">
        <v>116</v>
      </c>
      <c r="E28" s="39"/>
      <c r="F28" s="40"/>
      <c r="G28" s="36">
        <f>SUM(G29)</f>
        <v>0</v>
      </c>
      <c r="H28" s="39"/>
      <c r="I28" s="40"/>
      <c r="J28" s="36">
        <f>SUM(J29)</f>
        <v>800000</v>
      </c>
      <c r="K28" s="64">
        <v>100</v>
      </c>
      <c r="L28" s="65" t="s">
        <v>92</v>
      </c>
      <c r="M28" s="36">
        <f>SUM(M29)</f>
        <v>7000000</v>
      </c>
      <c r="N28" s="64">
        <v>25</v>
      </c>
      <c r="O28" s="65" t="s">
        <v>92</v>
      </c>
      <c r="P28" s="36">
        <f>SUM(P29)</f>
        <v>0</v>
      </c>
      <c r="Q28" s="39"/>
      <c r="R28" s="40"/>
      <c r="S28" s="36">
        <f>SUM(S29)</f>
        <v>0</v>
      </c>
      <c r="T28" s="39"/>
      <c r="U28" s="40"/>
      <c r="V28" s="37"/>
      <c r="W28" s="39"/>
      <c r="X28" s="40"/>
      <c r="Y28" s="37"/>
      <c r="Z28" s="56">
        <f t="shared" si="0"/>
        <v>25</v>
      </c>
      <c r="AA28" s="71" t="str">
        <f t="shared" si="1"/>
        <v>%</v>
      </c>
      <c r="AB28" s="56">
        <f t="shared" si="2"/>
        <v>25</v>
      </c>
      <c r="AC28" s="55" t="s">
        <v>92</v>
      </c>
      <c r="AD28" s="54">
        <f t="shared" si="3"/>
        <v>0</v>
      </c>
      <c r="AE28" s="53">
        <f t="shared" si="4"/>
        <v>0</v>
      </c>
      <c r="AF28" s="55" t="s">
        <v>92</v>
      </c>
      <c r="AG28" s="56">
        <f t="shared" si="5"/>
        <v>25</v>
      </c>
      <c r="AH28" s="40" t="str">
        <f t="shared" si="6"/>
        <v>%</v>
      </c>
      <c r="AI28" s="54">
        <f t="shared" si="7"/>
        <v>800000</v>
      </c>
      <c r="AJ28" s="53"/>
      <c r="AK28" s="55" t="s">
        <v>92</v>
      </c>
      <c r="AL28" s="53"/>
      <c r="AM28" s="69"/>
      <c r="AP28" s="68"/>
    </row>
    <row r="29" spans="1:42" ht="108.5" x14ac:dyDescent="0.3">
      <c r="A29" s="12"/>
      <c r="B29" s="13"/>
      <c r="C29" s="139" t="s">
        <v>83</v>
      </c>
      <c r="D29" s="139" t="s">
        <v>77</v>
      </c>
      <c r="E29" s="16">
        <v>12</v>
      </c>
      <c r="F29" s="17" t="s">
        <v>128</v>
      </c>
      <c r="G29" s="18">
        <v>0</v>
      </c>
      <c r="H29" s="16"/>
      <c r="I29" s="17"/>
      <c r="J29" s="18">
        <v>800000</v>
      </c>
      <c r="K29" s="16">
        <v>12</v>
      </c>
      <c r="L29" s="17" t="s">
        <v>46</v>
      </c>
      <c r="M29" s="18">
        <v>7000000</v>
      </c>
      <c r="N29" s="16">
        <v>3</v>
      </c>
      <c r="O29" s="17" t="s">
        <v>46</v>
      </c>
      <c r="P29" s="18">
        <v>0</v>
      </c>
      <c r="Q29" s="38">
        <v>0</v>
      </c>
      <c r="R29" s="22" t="s">
        <v>92</v>
      </c>
      <c r="S29" s="18">
        <v>0</v>
      </c>
      <c r="T29" s="16"/>
      <c r="U29" s="17"/>
      <c r="V29" s="18"/>
      <c r="W29" s="16"/>
      <c r="X29" s="17"/>
      <c r="Y29" s="18"/>
      <c r="Z29" s="52">
        <f t="shared" si="0"/>
        <v>3</v>
      </c>
      <c r="AA29" s="72" t="str">
        <f t="shared" si="1"/>
        <v>Bln</v>
      </c>
      <c r="AB29" s="52">
        <f t="shared" si="2"/>
        <v>25</v>
      </c>
      <c r="AC29" s="29" t="s">
        <v>92</v>
      </c>
      <c r="AD29" s="35">
        <f t="shared" si="3"/>
        <v>0</v>
      </c>
      <c r="AE29" s="51">
        <f t="shared" si="4"/>
        <v>0</v>
      </c>
      <c r="AF29" s="29" t="s">
        <v>92</v>
      </c>
      <c r="AG29" s="52">
        <f t="shared" si="5"/>
        <v>3</v>
      </c>
      <c r="AH29" s="17" t="str">
        <f t="shared" si="6"/>
        <v>Bln</v>
      </c>
      <c r="AI29" s="35">
        <f t="shared" si="7"/>
        <v>800000</v>
      </c>
      <c r="AJ29" s="51"/>
      <c r="AK29" s="29" t="s">
        <v>92</v>
      </c>
      <c r="AL29" s="51"/>
      <c r="AM29" s="11"/>
      <c r="AP29" s="20"/>
    </row>
    <row r="30" spans="1:42" s="67" customFormat="1" ht="93" x14ac:dyDescent="0.3">
      <c r="A30" s="12"/>
      <c r="B30" s="13"/>
      <c r="C30" s="15" t="s">
        <v>84</v>
      </c>
      <c r="D30" s="15" t="s">
        <v>116</v>
      </c>
      <c r="E30" s="39"/>
      <c r="F30" s="40"/>
      <c r="G30" s="36">
        <f>SUM(G31:G33)</f>
        <v>166664620</v>
      </c>
      <c r="H30" s="39"/>
      <c r="I30" s="40"/>
      <c r="J30" s="36">
        <f>SUM(J31:J33)</f>
        <v>55559330</v>
      </c>
      <c r="K30" s="64">
        <v>100</v>
      </c>
      <c r="L30" s="65" t="s">
        <v>92</v>
      </c>
      <c r="M30" s="36">
        <f>SUM(M31:M33)</f>
        <v>90900000</v>
      </c>
      <c r="N30" s="64">
        <v>100</v>
      </c>
      <c r="O30" s="65" t="s">
        <v>92</v>
      </c>
      <c r="P30" s="36">
        <f>SUM(P31:P33)</f>
        <v>0</v>
      </c>
      <c r="Q30" s="39"/>
      <c r="R30" s="40"/>
      <c r="S30" s="36">
        <f>SUM(S31:S33)</f>
        <v>115655100</v>
      </c>
      <c r="T30" s="39"/>
      <c r="U30" s="40"/>
      <c r="V30" s="37"/>
      <c r="W30" s="39"/>
      <c r="X30" s="40"/>
      <c r="Y30" s="37"/>
      <c r="Z30" s="56">
        <f t="shared" si="0"/>
        <v>100</v>
      </c>
      <c r="AA30" s="71" t="str">
        <f t="shared" si="1"/>
        <v>%</v>
      </c>
      <c r="AB30" s="56">
        <f t="shared" si="2"/>
        <v>100</v>
      </c>
      <c r="AC30" s="55" t="s">
        <v>92</v>
      </c>
      <c r="AD30" s="54">
        <f t="shared" si="3"/>
        <v>115655100</v>
      </c>
      <c r="AE30" s="53">
        <f t="shared" si="4"/>
        <v>127.23333333333333</v>
      </c>
      <c r="AF30" s="55" t="s">
        <v>92</v>
      </c>
      <c r="AG30" s="56">
        <f t="shared" si="5"/>
        <v>100</v>
      </c>
      <c r="AH30" s="40" t="str">
        <f t="shared" si="6"/>
        <v>%</v>
      </c>
      <c r="AI30" s="54">
        <f t="shared" si="7"/>
        <v>171214430</v>
      </c>
      <c r="AJ30" s="53"/>
      <c r="AK30" s="55" t="s">
        <v>92</v>
      </c>
      <c r="AL30" s="53"/>
      <c r="AM30" s="69"/>
      <c r="AP30" s="68"/>
    </row>
    <row r="31" spans="1:42" ht="46.5" x14ac:dyDescent="0.3">
      <c r="A31" s="12"/>
      <c r="B31" s="13"/>
      <c r="C31" s="24" t="s">
        <v>85</v>
      </c>
      <c r="D31" s="24" t="s">
        <v>47</v>
      </c>
      <c r="E31" s="16">
        <v>12</v>
      </c>
      <c r="F31" s="17" t="s">
        <v>128</v>
      </c>
      <c r="G31" s="18">
        <v>1980000</v>
      </c>
      <c r="H31" s="16"/>
      <c r="I31" s="17"/>
      <c r="J31" s="18">
        <v>6820000</v>
      </c>
      <c r="K31" s="16">
        <v>12</v>
      </c>
      <c r="L31" s="17" t="s">
        <v>46</v>
      </c>
      <c r="M31" s="18">
        <v>17950000</v>
      </c>
      <c r="N31" s="16">
        <v>3</v>
      </c>
      <c r="O31" s="17" t="s">
        <v>46</v>
      </c>
      <c r="P31" s="18">
        <v>0</v>
      </c>
      <c r="Q31" s="38">
        <f>S31/M31*100</f>
        <v>0</v>
      </c>
      <c r="R31" s="22" t="s">
        <v>92</v>
      </c>
      <c r="S31" s="18">
        <v>0</v>
      </c>
      <c r="T31" s="16"/>
      <c r="U31" s="17"/>
      <c r="V31" s="18"/>
      <c r="W31" s="16"/>
      <c r="X31" s="17"/>
      <c r="Y31" s="18"/>
      <c r="Z31" s="52">
        <f t="shared" si="0"/>
        <v>3</v>
      </c>
      <c r="AA31" s="72" t="str">
        <f t="shared" si="1"/>
        <v>Bln</v>
      </c>
      <c r="AB31" s="52">
        <f t="shared" si="2"/>
        <v>25</v>
      </c>
      <c r="AC31" s="29" t="s">
        <v>92</v>
      </c>
      <c r="AD31" s="35">
        <f t="shared" si="3"/>
        <v>0</v>
      </c>
      <c r="AE31" s="51">
        <f t="shared" si="4"/>
        <v>0</v>
      </c>
      <c r="AF31" s="29" t="s">
        <v>92</v>
      </c>
      <c r="AG31" s="52">
        <f t="shared" si="5"/>
        <v>3</v>
      </c>
      <c r="AH31" s="17" t="str">
        <f t="shared" si="6"/>
        <v>Bln</v>
      </c>
      <c r="AI31" s="35">
        <f t="shared" si="7"/>
        <v>6820000</v>
      </c>
      <c r="AJ31" s="51"/>
      <c r="AK31" s="29" t="s">
        <v>92</v>
      </c>
      <c r="AL31" s="51"/>
      <c r="AM31" s="11"/>
      <c r="AP31" s="20"/>
    </row>
    <row r="32" spans="1:42" ht="77.5" x14ac:dyDescent="0.3">
      <c r="A32" s="41">
        <v>30</v>
      </c>
      <c r="B32" s="42" t="s">
        <v>48</v>
      </c>
      <c r="C32" s="24" t="s">
        <v>86</v>
      </c>
      <c r="D32" s="24" t="s">
        <v>47</v>
      </c>
      <c r="E32" s="63">
        <v>12</v>
      </c>
      <c r="F32" s="17" t="s">
        <v>128</v>
      </c>
      <c r="G32" s="18">
        <v>15489120</v>
      </c>
      <c r="H32" s="44"/>
      <c r="I32" s="40"/>
      <c r="J32" s="18">
        <v>34147180</v>
      </c>
      <c r="K32" s="63">
        <v>12</v>
      </c>
      <c r="L32" s="17" t="s">
        <v>46</v>
      </c>
      <c r="M32" s="18">
        <v>45600000</v>
      </c>
      <c r="N32" s="63">
        <v>3</v>
      </c>
      <c r="O32" s="17" t="s">
        <v>46</v>
      </c>
      <c r="P32" s="18">
        <v>0</v>
      </c>
      <c r="Q32" s="38">
        <f>S32/M32*100</f>
        <v>22.573903508771931</v>
      </c>
      <c r="R32" s="22" t="s">
        <v>92</v>
      </c>
      <c r="S32" s="18">
        <v>10293700</v>
      </c>
      <c r="T32" s="44"/>
      <c r="U32" s="40"/>
      <c r="V32" s="37"/>
      <c r="W32" s="44"/>
      <c r="X32" s="40"/>
      <c r="Y32" s="37"/>
      <c r="Z32" s="56">
        <f t="shared" si="0"/>
        <v>25.573903508771931</v>
      </c>
      <c r="AA32" s="72" t="str">
        <f t="shared" si="1"/>
        <v>Bln</v>
      </c>
      <c r="AB32" s="56">
        <f t="shared" si="2"/>
        <v>213.11586257309943</v>
      </c>
      <c r="AC32" s="55" t="s">
        <v>92</v>
      </c>
      <c r="AD32" s="35">
        <f t="shared" si="3"/>
        <v>10293700</v>
      </c>
      <c r="AE32" s="51">
        <f t="shared" si="4"/>
        <v>22.573903508771931</v>
      </c>
      <c r="AF32" s="29" t="s">
        <v>92</v>
      </c>
      <c r="AG32" s="52">
        <f t="shared" si="5"/>
        <v>25.573903508771931</v>
      </c>
      <c r="AH32" s="17" t="str">
        <f t="shared" si="6"/>
        <v>Bln</v>
      </c>
      <c r="AI32" s="35">
        <f t="shared" si="7"/>
        <v>44440880</v>
      </c>
      <c r="AJ32" s="51"/>
      <c r="AK32" s="29" t="s">
        <v>92</v>
      </c>
      <c r="AL32" s="51"/>
      <c r="AM32" s="11"/>
      <c r="AP32" s="20"/>
    </row>
    <row r="33" spans="1:42" ht="77.5" x14ac:dyDescent="0.3">
      <c r="A33" s="12"/>
      <c r="B33" s="13"/>
      <c r="C33" s="24" t="s">
        <v>87</v>
      </c>
      <c r="D33" s="24" t="s">
        <v>47</v>
      </c>
      <c r="E33" s="16">
        <v>12</v>
      </c>
      <c r="F33" s="17" t="s">
        <v>128</v>
      </c>
      <c r="G33" s="18">
        <v>149195500</v>
      </c>
      <c r="H33" s="16"/>
      <c r="I33" s="17"/>
      <c r="J33" s="18">
        <v>14592150</v>
      </c>
      <c r="K33" s="16">
        <v>12</v>
      </c>
      <c r="L33" s="17" t="s">
        <v>46</v>
      </c>
      <c r="M33" s="18">
        <v>27350000</v>
      </c>
      <c r="N33" s="16">
        <v>3</v>
      </c>
      <c r="O33" s="17" t="s">
        <v>46</v>
      </c>
      <c r="P33" s="18">
        <v>0</v>
      </c>
      <c r="Q33" s="38">
        <v>0</v>
      </c>
      <c r="R33" s="22" t="s">
        <v>92</v>
      </c>
      <c r="S33" s="18">
        <v>105361400</v>
      </c>
      <c r="T33" s="16"/>
      <c r="U33" s="17"/>
      <c r="V33" s="18"/>
      <c r="W33" s="16"/>
      <c r="X33" s="17"/>
      <c r="Y33" s="18"/>
      <c r="Z33" s="52">
        <f t="shared" si="0"/>
        <v>3</v>
      </c>
      <c r="AA33" s="72" t="str">
        <f t="shared" si="1"/>
        <v>Bln</v>
      </c>
      <c r="AB33" s="52">
        <f t="shared" si="2"/>
        <v>25</v>
      </c>
      <c r="AC33" s="29" t="s">
        <v>92</v>
      </c>
      <c r="AD33" s="35">
        <f t="shared" si="3"/>
        <v>105361400</v>
      </c>
      <c r="AE33" s="51">
        <f t="shared" si="4"/>
        <v>385.23363802559413</v>
      </c>
      <c r="AF33" s="29" t="s">
        <v>92</v>
      </c>
      <c r="AG33" s="52">
        <f t="shared" si="5"/>
        <v>3</v>
      </c>
      <c r="AH33" s="17" t="str">
        <f t="shared" si="6"/>
        <v>Bln</v>
      </c>
      <c r="AI33" s="35">
        <f t="shared" si="7"/>
        <v>119953550</v>
      </c>
      <c r="AJ33" s="51"/>
      <c r="AK33" s="29" t="s">
        <v>92</v>
      </c>
      <c r="AL33" s="51"/>
      <c r="AM33" s="11"/>
      <c r="AP33" s="20"/>
    </row>
    <row r="34" spans="1:42" s="67" customFormat="1" ht="108.5" x14ac:dyDescent="0.3">
      <c r="A34" s="12"/>
      <c r="B34" s="13"/>
      <c r="C34" s="15" t="s">
        <v>88</v>
      </c>
      <c r="D34" s="15" t="s">
        <v>116</v>
      </c>
      <c r="E34" s="39"/>
      <c r="F34" s="40"/>
      <c r="G34" s="36">
        <f>SUM(G35:G37)</f>
        <v>56780000</v>
      </c>
      <c r="H34" s="39"/>
      <c r="I34" s="40"/>
      <c r="J34" s="36">
        <f>SUM(J35:J37)</f>
        <v>316930920</v>
      </c>
      <c r="K34" s="64">
        <v>100</v>
      </c>
      <c r="L34" s="65" t="s">
        <v>92</v>
      </c>
      <c r="M34" s="36">
        <f>SUM(M35:M37)</f>
        <v>169762500</v>
      </c>
      <c r="N34" s="64">
        <v>25</v>
      </c>
      <c r="O34" s="65" t="s">
        <v>92</v>
      </c>
      <c r="P34" s="36">
        <f>SUM(P35:P37)</f>
        <v>0</v>
      </c>
      <c r="Q34" s="39"/>
      <c r="R34" s="40"/>
      <c r="S34" s="36">
        <f>SUM(S35:S37)</f>
        <v>57633800</v>
      </c>
      <c r="T34" s="39"/>
      <c r="U34" s="40"/>
      <c r="V34" s="37"/>
      <c r="W34" s="39"/>
      <c r="X34" s="40"/>
      <c r="Y34" s="37"/>
      <c r="Z34" s="56">
        <f t="shared" si="0"/>
        <v>25</v>
      </c>
      <c r="AA34" s="71" t="str">
        <f t="shared" si="1"/>
        <v>%</v>
      </c>
      <c r="AB34" s="56">
        <f t="shared" si="2"/>
        <v>25</v>
      </c>
      <c r="AC34" s="55" t="s">
        <v>92</v>
      </c>
      <c r="AD34" s="54">
        <f t="shared" si="3"/>
        <v>57633800</v>
      </c>
      <c r="AE34" s="53">
        <f t="shared" si="4"/>
        <v>33.949664973124214</v>
      </c>
      <c r="AF34" s="55" t="s">
        <v>92</v>
      </c>
      <c r="AG34" s="56">
        <f t="shared" si="5"/>
        <v>25</v>
      </c>
      <c r="AH34" s="40" t="str">
        <f t="shared" si="6"/>
        <v>%</v>
      </c>
      <c r="AI34" s="54">
        <f t="shared" si="7"/>
        <v>374564720</v>
      </c>
      <c r="AJ34" s="53"/>
      <c r="AK34" s="55" t="s">
        <v>92</v>
      </c>
      <c r="AL34" s="53"/>
      <c r="AM34" s="69"/>
      <c r="AP34" s="68"/>
    </row>
    <row r="35" spans="1:42" ht="186" x14ac:dyDescent="0.3">
      <c r="A35" s="12"/>
      <c r="B35" s="13"/>
      <c r="C35" s="24" t="s">
        <v>89</v>
      </c>
      <c r="D35" s="24" t="s">
        <v>47</v>
      </c>
      <c r="E35" s="16">
        <v>12</v>
      </c>
      <c r="F35" s="17" t="s">
        <v>128</v>
      </c>
      <c r="G35" s="18">
        <v>56780000</v>
      </c>
      <c r="H35" s="16"/>
      <c r="I35" s="17"/>
      <c r="J35" s="18">
        <v>92602900</v>
      </c>
      <c r="K35" s="16">
        <v>12</v>
      </c>
      <c r="L35" s="17" t="s">
        <v>46</v>
      </c>
      <c r="M35" s="18">
        <v>130862500</v>
      </c>
      <c r="N35" s="16">
        <v>3</v>
      </c>
      <c r="O35" s="17" t="s">
        <v>46</v>
      </c>
      <c r="P35" s="18">
        <v>0</v>
      </c>
      <c r="Q35" s="38">
        <f>S35/M35*100</f>
        <v>36.151533097717071</v>
      </c>
      <c r="R35" s="22" t="s">
        <v>92</v>
      </c>
      <c r="S35" s="18">
        <v>47308800</v>
      </c>
      <c r="T35" s="16"/>
      <c r="U35" s="17"/>
      <c r="V35" s="18"/>
      <c r="W35" s="16"/>
      <c r="X35" s="17"/>
      <c r="Y35" s="18"/>
      <c r="Z35" s="52">
        <f t="shared" si="0"/>
        <v>39.151533097717071</v>
      </c>
      <c r="AA35" s="72" t="str">
        <f t="shared" si="1"/>
        <v>Bln</v>
      </c>
      <c r="AB35" s="52">
        <f t="shared" si="2"/>
        <v>326.26277581430895</v>
      </c>
      <c r="AC35" s="29" t="s">
        <v>92</v>
      </c>
      <c r="AD35" s="35">
        <f t="shared" si="3"/>
        <v>47308800</v>
      </c>
      <c r="AE35" s="51">
        <f t="shared" si="4"/>
        <v>36.151533097717071</v>
      </c>
      <c r="AF35" s="29" t="s">
        <v>92</v>
      </c>
      <c r="AG35" s="52">
        <f t="shared" si="5"/>
        <v>39.151533097717071</v>
      </c>
      <c r="AH35" s="17" t="str">
        <f t="shared" si="6"/>
        <v>Bln</v>
      </c>
      <c r="AI35" s="35">
        <f t="shared" si="7"/>
        <v>139911700</v>
      </c>
      <c r="AJ35" s="51"/>
      <c r="AK35" s="29" t="s">
        <v>92</v>
      </c>
      <c r="AL35" s="51"/>
      <c r="AM35" s="11"/>
      <c r="AP35" s="20"/>
    </row>
    <row r="36" spans="1:42" ht="62" x14ac:dyDescent="0.3">
      <c r="A36" s="12"/>
      <c r="B36" s="13"/>
      <c r="C36" s="21" t="s">
        <v>93</v>
      </c>
      <c r="D36" s="24" t="s">
        <v>47</v>
      </c>
      <c r="E36" s="16">
        <v>12</v>
      </c>
      <c r="F36" s="17" t="s">
        <v>128</v>
      </c>
      <c r="G36" s="18">
        <v>0</v>
      </c>
      <c r="H36" s="16"/>
      <c r="I36" s="17"/>
      <c r="J36" s="18">
        <v>8000000</v>
      </c>
      <c r="K36" s="16">
        <v>12</v>
      </c>
      <c r="L36" s="17" t="s">
        <v>46</v>
      </c>
      <c r="M36" s="18">
        <v>8000000</v>
      </c>
      <c r="N36" s="16">
        <v>3</v>
      </c>
      <c r="O36" s="17" t="s">
        <v>46</v>
      </c>
      <c r="P36" s="18">
        <v>0</v>
      </c>
      <c r="Q36" s="38">
        <f>S36/M36*100</f>
        <v>100</v>
      </c>
      <c r="R36" s="22" t="s">
        <v>92</v>
      </c>
      <c r="S36" s="18">
        <v>8000000</v>
      </c>
      <c r="T36" s="16"/>
      <c r="U36" s="17"/>
      <c r="V36" s="18"/>
      <c r="W36" s="16"/>
      <c r="X36" s="17"/>
      <c r="Y36" s="18"/>
      <c r="Z36" s="52">
        <f t="shared" si="0"/>
        <v>103</v>
      </c>
      <c r="AA36" s="72" t="str">
        <f t="shared" si="1"/>
        <v>Bln</v>
      </c>
      <c r="AB36" s="52">
        <f t="shared" si="2"/>
        <v>858.33333333333337</v>
      </c>
      <c r="AC36" s="29" t="s">
        <v>92</v>
      </c>
      <c r="AD36" s="35">
        <f t="shared" si="3"/>
        <v>8000000</v>
      </c>
      <c r="AE36" s="51">
        <f t="shared" si="4"/>
        <v>100</v>
      </c>
      <c r="AF36" s="29" t="s">
        <v>92</v>
      </c>
      <c r="AG36" s="52">
        <f t="shared" si="5"/>
        <v>103</v>
      </c>
      <c r="AH36" s="17" t="str">
        <f t="shared" si="6"/>
        <v>Bln</v>
      </c>
      <c r="AI36" s="35">
        <f t="shared" si="7"/>
        <v>16000000</v>
      </c>
      <c r="AJ36" s="51"/>
      <c r="AK36" s="29" t="s">
        <v>92</v>
      </c>
      <c r="AL36" s="51"/>
      <c r="AM36" s="11"/>
      <c r="AP36" s="20"/>
    </row>
    <row r="37" spans="1:42" ht="93" x14ac:dyDescent="0.3">
      <c r="A37" s="12"/>
      <c r="B37" s="13"/>
      <c r="C37" s="21" t="s">
        <v>90</v>
      </c>
      <c r="D37" s="24" t="s">
        <v>47</v>
      </c>
      <c r="E37" s="16">
        <v>12</v>
      </c>
      <c r="F37" s="17" t="s">
        <v>128</v>
      </c>
      <c r="G37" s="18">
        <v>0</v>
      </c>
      <c r="H37" s="16"/>
      <c r="I37" s="17"/>
      <c r="J37" s="18">
        <v>216328020</v>
      </c>
      <c r="K37" s="16">
        <v>12</v>
      </c>
      <c r="L37" s="17" t="s">
        <v>46</v>
      </c>
      <c r="M37" s="18">
        <v>30900000</v>
      </c>
      <c r="N37" s="16">
        <v>3</v>
      </c>
      <c r="O37" s="17" t="s">
        <v>46</v>
      </c>
      <c r="P37" s="18">
        <v>0</v>
      </c>
      <c r="Q37" s="38">
        <f>S37/M37*100</f>
        <v>7.5242718446601939</v>
      </c>
      <c r="R37" s="22" t="s">
        <v>92</v>
      </c>
      <c r="S37" s="18">
        <v>2325000</v>
      </c>
      <c r="T37" s="16"/>
      <c r="U37" s="17"/>
      <c r="V37" s="18"/>
      <c r="W37" s="16"/>
      <c r="X37" s="17"/>
      <c r="Y37" s="18"/>
      <c r="Z37" s="52">
        <f t="shared" si="0"/>
        <v>10.524271844660195</v>
      </c>
      <c r="AA37" s="72" t="str">
        <f t="shared" si="1"/>
        <v>Bln</v>
      </c>
      <c r="AB37" s="52">
        <f t="shared" si="2"/>
        <v>87.702265372168284</v>
      </c>
      <c r="AC37" s="29" t="s">
        <v>92</v>
      </c>
      <c r="AD37" s="35">
        <f t="shared" si="3"/>
        <v>2325000</v>
      </c>
      <c r="AE37" s="51">
        <f t="shared" si="4"/>
        <v>7.5242718446601939</v>
      </c>
      <c r="AF37" s="29" t="s">
        <v>92</v>
      </c>
      <c r="AG37" s="52">
        <f t="shared" si="5"/>
        <v>10.524271844660195</v>
      </c>
      <c r="AH37" s="17" t="str">
        <f t="shared" si="6"/>
        <v>Bln</v>
      </c>
      <c r="AI37" s="35">
        <f t="shared" si="7"/>
        <v>218653020</v>
      </c>
      <c r="AJ37" s="51"/>
      <c r="AK37" s="29" t="s">
        <v>92</v>
      </c>
      <c r="AL37" s="51"/>
      <c r="AM37" s="11"/>
      <c r="AP37" s="20"/>
    </row>
    <row r="38" spans="1:42" s="67" customFormat="1" ht="204" customHeight="1" x14ac:dyDescent="0.3">
      <c r="A38" s="12"/>
      <c r="B38" s="13"/>
      <c r="C38" s="14" t="s">
        <v>94</v>
      </c>
      <c r="D38" s="15" t="s">
        <v>122</v>
      </c>
      <c r="E38" s="39"/>
      <c r="F38" s="40"/>
      <c r="G38" s="37">
        <f>G39</f>
        <v>31807500</v>
      </c>
      <c r="H38" s="39"/>
      <c r="I38" s="40"/>
      <c r="J38" s="37">
        <f>J39</f>
        <v>486685000</v>
      </c>
      <c r="K38" s="39">
        <v>11</v>
      </c>
      <c r="L38" s="40" t="s">
        <v>123</v>
      </c>
      <c r="M38" s="37">
        <f>M39</f>
        <v>463645000</v>
      </c>
      <c r="N38" s="39">
        <v>11</v>
      </c>
      <c r="O38" s="40" t="s">
        <v>123</v>
      </c>
      <c r="P38" s="37">
        <f>P39</f>
        <v>0</v>
      </c>
      <c r="Q38" s="39"/>
      <c r="R38" s="40"/>
      <c r="S38" s="37">
        <f>S39</f>
        <v>24775000</v>
      </c>
      <c r="T38" s="39"/>
      <c r="U38" s="40"/>
      <c r="V38" s="37"/>
      <c r="W38" s="39"/>
      <c r="X38" s="40"/>
      <c r="Y38" s="37"/>
      <c r="Z38" s="56">
        <f t="shared" si="0"/>
        <v>11</v>
      </c>
      <c r="AA38" s="71" t="str">
        <f t="shared" si="1"/>
        <v>kec</v>
      </c>
      <c r="AB38" s="56">
        <f t="shared" si="2"/>
        <v>100</v>
      </c>
      <c r="AC38" s="55" t="s">
        <v>92</v>
      </c>
      <c r="AD38" s="54">
        <f t="shared" si="3"/>
        <v>24775000</v>
      </c>
      <c r="AE38" s="53">
        <f t="shared" si="4"/>
        <v>5.3435279146760992</v>
      </c>
      <c r="AF38" s="55" t="s">
        <v>92</v>
      </c>
      <c r="AG38" s="56">
        <f t="shared" si="5"/>
        <v>11</v>
      </c>
      <c r="AH38" s="40" t="str">
        <f t="shared" si="6"/>
        <v>kec</v>
      </c>
      <c r="AI38" s="54">
        <f t="shared" si="7"/>
        <v>511460000</v>
      </c>
      <c r="AJ38" s="53"/>
      <c r="AK38" s="55" t="s">
        <v>92</v>
      </c>
      <c r="AL38" s="53"/>
      <c r="AM38" s="69"/>
      <c r="AP38" s="68"/>
    </row>
    <row r="39" spans="1:42" s="67" customFormat="1" ht="182.25" customHeight="1" x14ac:dyDescent="0.3">
      <c r="A39" s="12"/>
      <c r="B39" s="13"/>
      <c r="C39" s="14" t="s">
        <v>95</v>
      </c>
      <c r="D39" s="15"/>
      <c r="E39" s="39"/>
      <c r="F39" s="40"/>
      <c r="G39" s="37">
        <f>SUM(G40:G41)</f>
        <v>31807500</v>
      </c>
      <c r="H39" s="39"/>
      <c r="I39" s="40"/>
      <c r="J39" s="37">
        <f>SUM(J40:J41)</f>
        <v>486685000</v>
      </c>
      <c r="K39" s="39"/>
      <c r="L39" s="40"/>
      <c r="M39" s="37">
        <f>SUM(M40:M41)</f>
        <v>463645000</v>
      </c>
      <c r="N39" s="39"/>
      <c r="O39" s="40"/>
      <c r="P39" s="37">
        <f>SUM(P40:P41)</f>
        <v>0</v>
      </c>
      <c r="Q39" s="39"/>
      <c r="R39" s="40"/>
      <c r="S39" s="37">
        <f>SUM(S40:S41)</f>
        <v>24775000</v>
      </c>
      <c r="T39" s="39"/>
      <c r="U39" s="40"/>
      <c r="V39" s="37"/>
      <c r="W39" s="39"/>
      <c r="X39" s="40"/>
      <c r="Y39" s="37"/>
      <c r="Z39" s="56">
        <f t="shared" si="0"/>
        <v>0</v>
      </c>
      <c r="AA39" s="71">
        <f t="shared" si="1"/>
        <v>0</v>
      </c>
      <c r="AB39" s="56" t="e">
        <f t="shared" si="2"/>
        <v>#DIV/0!</v>
      </c>
      <c r="AC39" s="55" t="s">
        <v>92</v>
      </c>
      <c r="AD39" s="54">
        <f t="shared" si="3"/>
        <v>24775000</v>
      </c>
      <c r="AE39" s="53">
        <f t="shared" si="4"/>
        <v>5.3435279146760992</v>
      </c>
      <c r="AF39" s="55" t="s">
        <v>92</v>
      </c>
      <c r="AG39" s="56">
        <f t="shared" si="5"/>
        <v>0</v>
      </c>
      <c r="AH39" s="40">
        <f t="shared" si="6"/>
        <v>0</v>
      </c>
      <c r="AI39" s="54">
        <f t="shared" si="7"/>
        <v>511460000</v>
      </c>
      <c r="AJ39" s="53"/>
      <c r="AK39" s="55" t="s">
        <v>92</v>
      </c>
      <c r="AL39" s="53"/>
      <c r="AM39" s="69"/>
      <c r="AP39" s="68"/>
    </row>
    <row r="40" spans="1:42" ht="248" x14ac:dyDescent="0.3">
      <c r="A40" s="12"/>
      <c r="B40" s="13"/>
      <c r="C40" s="21" t="s">
        <v>96</v>
      </c>
      <c r="D40" s="24" t="s">
        <v>133</v>
      </c>
      <c r="E40" s="16">
        <v>11</v>
      </c>
      <c r="F40" s="17" t="s">
        <v>129</v>
      </c>
      <c r="G40" s="85">
        <v>31807500</v>
      </c>
      <c r="H40" s="16"/>
      <c r="I40" s="17"/>
      <c r="J40" s="18">
        <v>406685000</v>
      </c>
      <c r="K40" s="16">
        <v>11</v>
      </c>
      <c r="L40" s="17" t="s">
        <v>129</v>
      </c>
      <c r="M40" s="18">
        <v>418045000</v>
      </c>
      <c r="N40" s="16"/>
      <c r="O40" s="17"/>
      <c r="P40" s="18">
        <v>0</v>
      </c>
      <c r="Q40" s="38">
        <f>S40/M40*100</f>
        <v>1.0405578346828692</v>
      </c>
      <c r="R40" s="22" t="s">
        <v>92</v>
      </c>
      <c r="S40" s="18">
        <v>4350000</v>
      </c>
      <c r="T40" s="16"/>
      <c r="U40" s="17"/>
      <c r="V40" s="18"/>
      <c r="W40" s="16"/>
      <c r="X40" s="17"/>
      <c r="Y40" s="18"/>
      <c r="Z40" s="52">
        <f t="shared" si="0"/>
        <v>1.0405578346828692</v>
      </c>
      <c r="AA40" s="72" t="str">
        <f t="shared" si="1"/>
        <v>Kec</v>
      </c>
      <c r="AB40" s="52">
        <f t="shared" si="2"/>
        <v>9.4596166789351752</v>
      </c>
      <c r="AC40" s="29" t="s">
        <v>92</v>
      </c>
      <c r="AD40" s="35">
        <f t="shared" si="3"/>
        <v>4350000</v>
      </c>
      <c r="AE40" s="51">
        <f t="shared" si="4"/>
        <v>1.0405578346828692</v>
      </c>
      <c r="AF40" s="29" t="s">
        <v>92</v>
      </c>
      <c r="AG40" s="52">
        <f t="shared" si="5"/>
        <v>1.0405578346828692</v>
      </c>
      <c r="AH40" s="17">
        <f t="shared" si="6"/>
        <v>0</v>
      </c>
      <c r="AI40" s="35">
        <f t="shared" si="7"/>
        <v>411035000</v>
      </c>
      <c r="AJ40" s="51"/>
      <c r="AK40" s="29" t="s">
        <v>92</v>
      </c>
      <c r="AL40" s="51"/>
      <c r="AM40" s="11"/>
      <c r="AP40" s="20"/>
    </row>
    <row r="41" spans="1:42" ht="263.5" x14ac:dyDescent="0.3">
      <c r="A41" s="12"/>
      <c r="B41" s="13"/>
      <c r="C41" s="21" t="s">
        <v>97</v>
      </c>
      <c r="D41" s="24"/>
      <c r="E41" s="16">
        <v>11</v>
      </c>
      <c r="F41" s="17" t="s">
        <v>129</v>
      </c>
      <c r="G41" s="18">
        <v>0</v>
      </c>
      <c r="H41" s="16"/>
      <c r="I41" s="17"/>
      <c r="J41" s="18">
        <v>80000000</v>
      </c>
      <c r="K41" s="16">
        <v>11</v>
      </c>
      <c r="L41" s="17" t="s">
        <v>129</v>
      </c>
      <c r="M41" s="18">
        <v>45600000</v>
      </c>
      <c r="N41" s="16"/>
      <c r="O41" s="17"/>
      <c r="P41" s="18">
        <v>0</v>
      </c>
      <c r="Q41" s="38">
        <f>S41/M41*100</f>
        <v>44.791666666666671</v>
      </c>
      <c r="R41" s="22" t="s">
        <v>92</v>
      </c>
      <c r="S41" s="18">
        <v>20425000</v>
      </c>
      <c r="T41" s="16"/>
      <c r="U41" s="17"/>
      <c r="V41" s="18"/>
      <c r="W41" s="16"/>
      <c r="X41" s="17"/>
      <c r="Y41" s="18"/>
      <c r="Z41" s="52">
        <f t="shared" si="0"/>
        <v>44.791666666666671</v>
      </c>
      <c r="AA41" s="72" t="str">
        <f t="shared" si="1"/>
        <v>Kec</v>
      </c>
      <c r="AB41" s="52">
        <f t="shared" si="2"/>
        <v>407.19696969696975</v>
      </c>
      <c r="AC41" s="29" t="s">
        <v>92</v>
      </c>
      <c r="AD41" s="35">
        <f t="shared" si="3"/>
        <v>20425000</v>
      </c>
      <c r="AE41" s="51">
        <f t="shared" si="4"/>
        <v>44.791666666666671</v>
      </c>
      <c r="AF41" s="29" t="s">
        <v>92</v>
      </c>
      <c r="AG41" s="52">
        <f t="shared" si="5"/>
        <v>44.791666666666671</v>
      </c>
      <c r="AH41" s="17">
        <f t="shared" si="6"/>
        <v>0</v>
      </c>
      <c r="AI41" s="35">
        <f t="shared" si="7"/>
        <v>100425000</v>
      </c>
      <c r="AJ41" s="51"/>
      <c r="AK41" s="29" t="s">
        <v>92</v>
      </c>
      <c r="AL41" s="51"/>
      <c r="AM41" s="11"/>
      <c r="AP41" s="20"/>
    </row>
    <row r="42" spans="1:42" s="67" customFormat="1" ht="217" x14ac:dyDescent="0.3">
      <c r="A42" s="12"/>
      <c r="B42" s="13"/>
      <c r="C42" s="14" t="s">
        <v>98</v>
      </c>
      <c r="D42" s="15" t="s">
        <v>118</v>
      </c>
      <c r="E42" s="39">
        <v>9</v>
      </c>
      <c r="F42" s="40" t="s">
        <v>119</v>
      </c>
      <c r="G42" s="37">
        <f>G43</f>
        <v>0</v>
      </c>
      <c r="H42" s="39"/>
      <c r="I42" s="40"/>
      <c r="J42" s="37">
        <f>J43</f>
        <v>700846620</v>
      </c>
      <c r="K42" s="39">
        <v>9</v>
      </c>
      <c r="L42" s="81" t="s">
        <v>119</v>
      </c>
      <c r="M42" s="37">
        <f>M43</f>
        <v>714116500</v>
      </c>
      <c r="N42" s="39"/>
      <c r="O42" s="81" t="s">
        <v>119</v>
      </c>
      <c r="P42" s="37">
        <f>P43</f>
        <v>0</v>
      </c>
      <c r="Q42" s="39"/>
      <c r="R42" s="40"/>
      <c r="S42" s="37">
        <f>S43</f>
        <v>1058950220</v>
      </c>
      <c r="T42" s="39"/>
      <c r="U42" s="40"/>
      <c r="V42" s="37"/>
      <c r="W42" s="39"/>
      <c r="X42" s="40"/>
      <c r="Y42" s="37"/>
      <c r="Z42" s="56">
        <f t="shared" si="0"/>
        <v>0</v>
      </c>
      <c r="AA42" s="82" t="s">
        <v>92</v>
      </c>
      <c r="AB42" s="56">
        <f t="shared" si="2"/>
        <v>0</v>
      </c>
      <c r="AC42" s="55" t="s">
        <v>92</v>
      </c>
      <c r="AD42" s="54">
        <f t="shared" si="3"/>
        <v>1058950220</v>
      </c>
      <c r="AE42" s="53">
        <f t="shared" si="4"/>
        <v>148.28816026516682</v>
      </c>
      <c r="AF42" s="55" t="s">
        <v>92</v>
      </c>
      <c r="AG42" s="56">
        <f t="shared" si="5"/>
        <v>0</v>
      </c>
      <c r="AH42" s="81" t="str">
        <f>AA42</f>
        <v>%</v>
      </c>
      <c r="AI42" s="54">
        <f t="shared" si="7"/>
        <v>1759796840</v>
      </c>
      <c r="AJ42" s="53"/>
      <c r="AK42" s="55" t="s">
        <v>92</v>
      </c>
      <c r="AL42" s="53"/>
      <c r="AM42" s="69"/>
      <c r="AP42" s="68"/>
    </row>
    <row r="43" spans="1:42" s="67" customFormat="1" ht="348.75" customHeight="1" x14ac:dyDescent="0.3">
      <c r="A43" s="12"/>
      <c r="B43" s="13"/>
      <c r="C43" s="70" t="s">
        <v>99</v>
      </c>
      <c r="D43" s="15"/>
      <c r="E43" s="39"/>
      <c r="F43" s="40"/>
      <c r="G43" s="37"/>
      <c r="H43" s="39"/>
      <c r="I43" s="40"/>
      <c r="J43" s="37">
        <f>SUM(J44:J45)</f>
        <v>700846620</v>
      </c>
      <c r="K43" s="39"/>
      <c r="L43" s="40"/>
      <c r="M43" s="37">
        <f>SUM(M44:M45)</f>
        <v>714116500</v>
      </c>
      <c r="N43" s="39"/>
      <c r="O43" s="40"/>
      <c r="P43" s="37">
        <f>SUM(P44:P45)</f>
        <v>0</v>
      </c>
      <c r="Q43" s="39"/>
      <c r="R43" s="40"/>
      <c r="S43" s="37">
        <f>SUM(S44:S45)</f>
        <v>1058950220</v>
      </c>
      <c r="T43" s="39"/>
      <c r="U43" s="40"/>
      <c r="V43" s="37"/>
      <c r="W43" s="39"/>
      <c r="X43" s="40"/>
      <c r="Y43" s="37"/>
      <c r="Z43" s="56">
        <f t="shared" si="0"/>
        <v>0</v>
      </c>
      <c r="AA43" s="71">
        <f t="shared" si="1"/>
        <v>0</v>
      </c>
      <c r="AB43" s="56" t="e">
        <f t="shared" si="2"/>
        <v>#DIV/0!</v>
      </c>
      <c r="AC43" s="55" t="s">
        <v>92</v>
      </c>
      <c r="AD43" s="54">
        <f t="shared" si="3"/>
        <v>1058950220</v>
      </c>
      <c r="AE43" s="53">
        <f t="shared" si="4"/>
        <v>148.28816026516682</v>
      </c>
      <c r="AF43" s="55" t="s">
        <v>92</v>
      </c>
      <c r="AG43" s="56">
        <f t="shared" si="5"/>
        <v>0</v>
      </c>
      <c r="AH43" s="40">
        <f t="shared" si="6"/>
        <v>0</v>
      </c>
      <c r="AI43" s="54">
        <f t="shared" si="7"/>
        <v>1759796840</v>
      </c>
      <c r="AJ43" s="53"/>
      <c r="AK43" s="55" t="s">
        <v>92</v>
      </c>
      <c r="AL43" s="53"/>
      <c r="AM43" s="69"/>
      <c r="AP43" s="68"/>
    </row>
    <row r="44" spans="1:42" ht="349.5" customHeight="1" x14ac:dyDescent="0.3">
      <c r="A44" s="12"/>
      <c r="B44" s="13"/>
      <c r="C44" s="21" t="s">
        <v>100</v>
      </c>
      <c r="D44" s="24"/>
      <c r="E44" s="16"/>
      <c r="F44" s="17"/>
      <c r="G44" s="18">
        <v>1059805320</v>
      </c>
      <c r="H44" s="16"/>
      <c r="I44" s="17"/>
      <c r="J44" s="18">
        <v>683950320</v>
      </c>
      <c r="K44" s="16"/>
      <c r="L44" s="17"/>
      <c r="M44" s="18">
        <v>683954000</v>
      </c>
      <c r="N44" s="16"/>
      <c r="O44" s="17"/>
      <c r="P44" s="18">
        <v>0</v>
      </c>
      <c r="Q44" s="38">
        <v>0</v>
      </c>
      <c r="R44" s="22" t="s">
        <v>92</v>
      </c>
      <c r="S44" s="18">
        <v>1033950320</v>
      </c>
      <c r="T44" s="16"/>
      <c r="U44" s="17"/>
      <c r="V44" s="18"/>
      <c r="W44" s="16"/>
      <c r="X44" s="17"/>
      <c r="Y44" s="18"/>
      <c r="Z44" s="52">
        <f t="shared" si="0"/>
        <v>0</v>
      </c>
      <c r="AA44" s="72">
        <f t="shared" si="1"/>
        <v>0</v>
      </c>
      <c r="AB44" s="52" t="e">
        <f t="shared" si="2"/>
        <v>#DIV/0!</v>
      </c>
      <c r="AC44" s="29" t="s">
        <v>92</v>
      </c>
      <c r="AD44" s="35">
        <f t="shared" si="3"/>
        <v>1033950320</v>
      </c>
      <c r="AE44" s="51">
        <f t="shared" si="4"/>
        <v>151.17249405661784</v>
      </c>
      <c r="AF44" s="29" t="s">
        <v>92</v>
      </c>
      <c r="AG44" s="52">
        <f t="shared" si="5"/>
        <v>0</v>
      </c>
      <c r="AH44" s="17">
        <f t="shared" si="6"/>
        <v>0</v>
      </c>
      <c r="AI44" s="35">
        <f t="shared" si="7"/>
        <v>1717900640</v>
      </c>
      <c r="AJ44" s="51"/>
      <c r="AK44" s="29" t="s">
        <v>92</v>
      </c>
      <c r="AL44" s="51"/>
      <c r="AM44" s="11"/>
      <c r="AP44" s="20"/>
    </row>
    <row r="45" spans="1:42" ht="381.75" customHeight="1" x14ac:dyDescent="0.3">
      <c r="A45" s="12"/>
      <c r="B45" s="13"/>
      <c r="C45" s="21" t="s">
        <v>101</v>
      </c>
      <c r="D45" s="24" t="s">
        <v>133</v>
      </c>
      <c r="E45" s="16">
        <v>9</v>
      </c>
      <c r="F45" s="17" t="s">
        <v>130</v>
      </c>
      <c r="G45" s="18">
        <v>0</v>
      </c>
      <c r="H45" s="16"/>
      <c r="I45" s="17"/>
      <c r="J45" s="18">
        <v>16896300</v>
      </c>
      <c r="K45" s="16"/>
      <c r="L45" s="17"/>
      <c r="M45" s="18">
        <v>30162500</v>
      </c>
      <c r="N45" s="16"/>
      <c r="O45" s="17"/>
      <c r="P45" s="18">
        <v>0</v>
      </c>
      <c r="Q45" s="38">
        <f>S45/M45*100</f>
        <v>82.884044757563203</v>
      </c>
      <c r="R45" s="22" t="s">
        <v>92</v>
      </c>
      <c r="S45" s="18">
        <v>24999900</v>
      </c>
      <c r="T45" s="16"/>
      <c r="U45" s="17"/>
      <c r="V45" s="18"/>
      <c r="W45" s="16"/>
      <c r="X45" s="17"/>
      <c r="Y45" s="18"/>
      <c r="Z45" s="52">
        <f t="shared" si="0"/>
        <v>82.884044757563203</v>
      </c>
      <c r="AA45" s="72">
        <f t="shared" si="1"/>
        <v>0</v>
      </c>
      <c r="AB45" s="52" t="e">
        <f t="shared" si="2"/>
        <v>#DIV/0!</v>
      </c>
      <c r="AC45" s="29" t="s">
        <v>92</v>
      </c>
      <c r="AD45" s="35">
        <f t="shared" si="3"/>
        <v>24999900</v>
      </c>
      <c r="AE45" s="51">
        <f t="shared" si="4"/>
        <v>82.884044757563203</v>
      </c>
      <c r="AF45" s="29" t="s">
        <v>92</v>
      </c>
      <c r="AG45" s="52">
        <f t="shared" si="5"/>
        <v>82.884044757563203</v>
      </c>
      <c r="AH45" s="17">
        <f t="shared" si="6"/>
        <v>0</v>
      </c>
      <c r="AI45" s="35">
        <f t="shared" si="7"/>
        <v>41896200</v>
      </c>
      <c r="AJ45" s="51"/>
      <c r="AK45" s="29" t="s">
        <v>92</v>
      </c>
      <c r="AL45" s="51"/>
      <c r="AM45" s="11"/>
      <c r="AP45" s="20"/>
    </row>
    <row r="46" spans="1:42" s="67" customFormat="1" ht="220.5" customHeight="1" x14ac:dyDescent="0.3">
      <c r="A46" s="12"/>
      <c r="B46" s="13"/>
      <c r="C46" s="14" t="s">
        <v>102</v>
      </c>
      <c r="D46" s="15" t="s">
        <v>124</v>
      </c>
      <c r="E46" s="39"/>
      <c r="F46" s="40"/>
      <c r="G46" s="37"/>
      <c r="H46" s="39"/>
      <c r="I46" s="40"/>
      <c r="J46" s="37">
        <f>J47</f>
        <v>38090000</v>
      </c>
      <c r="K46" s="39">
        <v>51</v>
      </c>
      <c r="L46" s="81" t="s">
        <v>125</v>
      </c>
      <c r="M46" s="37">
        <f>M47</f>
        <v>42590000</v>
      </c>
      <c r="N46" s="39"/>
      <c r="O46" s="81" t="s">
        <v>125</v>
      </c>
      <c r="P46" s="37">
        <f>P47</f>
        <v>0</v>
      </c>
      <c r="Q46" s="39"/>
      <c r="R46" s="40"/>
      <c r="S46" s="37">
        <f>S47</f>
        <v>31528850</v>
      </c>
      <c r="T46" s="39"/>
      <c r="U46" s="40"/>
      <c r="V46" s="37"/>
      <c r="W46" s="39"/>
      <c r="X46" s="40"/>
      <c r="Y46" s="37"/>
      <c r="Z46" s="56">
        <f t="shared" si="0"/>
        <v>0</v>
      </c>
      <c r="AA46" s="82" t="str">
        <f t="shared" si="1"/>
        <v>Ormas/LSM</v>
      </c>
      <c r="AB46" s="56">
        <f t="shared" si="2"/>
        <v>0</v>
      </c>
      <c r="AC46" s="55" t="s">
        <v>92</v>
      </c>
      <c r="AD46" s="54">
        <f t="shared" si="3"/>
        <v>31528850</v>
      </c>
      <c r="AE46" s="53">
        <f t="shared" si="4"/>
        <v>74.02876262033341</v>
      </c>
      <c r="AF46" s="55" t="s">
        <v>92</v>
      </c>
      <c r="AG46" s="56">
        <f t="shared" si="5"/>
        <v>0</v>
      </c>
      <c r="AH46" s="81" t="str">
        <f t="shared" si="6"/>
        <v>Ormas/LSM</v>
      </c>
      <c r="AI46" s="54">
        <f t="shared" si="7"/>
        <v>69618850</v>
      </c>
      <c r="AJ46" s="53"/>
      <c r="AK46" s="55" t="s">
        <v>92</v>
      </c>
      <c r="AL46" s="53"/>
      <c r="AM46" s="69"/>
      <c r="AP46" s="68"/>
    </row>
    <row r="47" spans="1:42" s="67" customFormat="1" ht="212.25" customHeight="1" x14ac:dyDescent="0.3">
      <c r="A47" s="12"/>
      <c r="B47" s="13"/>
      <c r="C47" s="14" t="s">
        <v>103</v>
      </c>
      <c r="D47" s="15"/>
      <c r="E47" s="39"/>
      <c r="F47" s="40"/>
      <c r="G47" s="37">
        <f>SUM(G48)</f>
        <v>0</v>
      </c>
      <c r="H47" s="39"/>
      <c r="I47" s="40"/>
      <c r="J47" s="37">
        <f>SUM(J48)</f>
        <v>38090000</v>
      </c>
      <c r="K47" s="39"/>
      <c r="L47" s="40"/>
      <c r="M47" s="37">
        <f>SUM(M48)</f>
        <v>42590000</v>
      </c>
      <c r="N47" s="39"/>
      <c r="O47" s="40"/>
      <c r="P47" s="37">
        <f>SUM(P48)</f>
        <v>0</v>
      </c>
      <c r="Q47" s="39"/>
      <c r="R47" s="40"/>
      <c r="S47" s="37">
        <f>SUM(S48)</f>
        <v>31528850</v>
      </c>
      <c r="T47" s="39"/>
      <c r="U47" s="40"/>
      <c r="V47" s="37"/>
      <c r="W47" s="39"/>
      <c r="X47" s="40"/>
      <c r="Y47" s="37"/>
      <c r="Z47" s="56">
        <f t="shared" si="0"/>
        <v>0</v>
      </c>
      <c r="AA47" s="71">
        <f t="shared" si="1"/>
        <v>0</v>
      </c>
      <c r="AB47" s="56" t="e">
        <f t="shared" si="2"/>
        <v>#DIV/0!</v>
      </c>
      <c r="AC47" s="55" t="s">
        <v>92</v>
      </c>
      <c r="AD47" s="54">
        <f t="shared" si="3"/>
        <v>31528850</v>
      </c>
      <c r="AE47" s="53">
        <f t="shared" si="4"/>
        <v>74.02876262033341</v>
      </c>
      <c r="AF47" s="55" t="s">
        <v>92</v>
      </c>
      <c r="AG47" s="56">
        <f t="shared" si="5"/>
        <v>0</v>
      </c>
      <c r="AH47" s="40">
        <f t="shared" si="6"/>
        <v>0</v>
      </c>
      <c r="AI47" s="54">
        <f t="shared" si="7"/>
        <v>69618850</v>
      </c>
      <c r="AJ47" s="53"/>
      <c r="AK47" s="55" t="s">
        <v>92</v>
      </c>
      <c r="AL47" s="53"/>
      <c r="AM47" s="69"/>
      <c r="AP47" s="68"/>
    </row>
    <row r="48" spans="1:42" ht="237" customHeight="1" x14ac:dyDescent="0.3">
      <c r="A48" s="12"/>
      <c r="B48" s="13"/>
      <c r="C48" s="21" t="s">
        <v>104</v>
      </c>
      <c r="D48" s="24" t="s">
        <v>133</v>
      </c>
      <c r="E48" s="16">
        <v>57</v>
      </c>
      <c r="F48" s="17" t="s">
        <v>131</v>
      </c>
      <c r="G48" s="18">
        <v>0</v>
      </c>
      <c r="H48" s="16"/>
      <c r="I48" s="17"/>
      <c r="J48" s="18">
        <v>38090000</v>
      </c>
      <c r="K48" s="16"/>
      <c r="L48" s="17"/>
      <c r="M48" s="18">
        <v>42590000</v>
      </c>
      <c r="N48" s="16"/>
      <c r="O48" s="17"/>
      <c r="P48" s="18">
        <v>0</v>
      </c>
      <c r="Q48" s="38">
        <v>0</v>
      </c>
      <c r="R48" s="22" t="s">
        <v>92</v>
      </c>
      <c r="S48" s="18">
        <v>31528850</v>
      </c>
      <c r="T48" s="16"/>
      <c r="U48" s="17"/>
      <c r="V48" s="18"/>
      <c r="W48" s="16"/>
      <c r="X48" s="17"/>
      <c r="Y48" s="18"/>
      <c r="Z48" s="52">
        <f t="shared" si="0"/>
        <v>0</v>
      </c>
      <c r="AA48" s="71">
        <f t="shared" si="1"/>
        <v>0</v>
      </c>
      <c r="AB48" s="52" t="e">
        <f t="shared" si="2"/>
        <v>#DIV/0!</v>
      </c>
      <c r="AC48" s="29" t="s">
        <v>92</v>
      </c>
      <c r="AD48" s="35">
        <f t="shared" si="3"/>
        <v>31528850</v>
      </c>
      <c r="AE48" s="51">
        <f t="shared" si="4"/>
        <v>74.02876262033341</v>
      </c>
      <c r="AF48" s="29" t="s">
        <v>92</v>
      </c>
      <c r="AG48" s="52">
        <f t="shared" si="5"/>
        <v>0</v>
      </c>
      <c r="AH48" s="17">
        <f t="shared" si="6"/>
        <v>0</v>
      </c>
      <c r="AI48" s="35">
        <f t="shared" si="7"/>
        <v>69618850</v>
      </c>
      <c r="AJ48" s="51"/>
      <c r="AK48" s="29" t="s">
        <v>92</v>
      </c>
      <c r="AL48" s="51"/>
      <c r="AM48" s="11"/>
      <c r="AP48" s="20"/>
    </row>
    <row r="49" spans="1:42" s="67" customFormat="1" ht="153.75" customHeight="1" x14ac:dyDescent="0.3">
      <c r="A49" s="12"/>
      <c r="B49" s="13"/>
      <c r="C49" s="14" t="s">
        <v>105</v>
      </c>
      <c r="D49" s="15" t="s">
        <v>120</v>
      </c>
      <c r="E49" s="39"/>
      <c r="F49" s="40"/>
      <c r="G49" s="37">
        <v>0</v>
      </c>
      <c r="H49" s="39"/>
      <c r="I49" s="40"/>
      <c r="J49" s="37">
        <f>J50</f>
        <v>175250000</v>
      </c>
      <c r="K49" s="39">
        <v>3</v>
      </c>
      <c r="L49" s="81" t="s">
        <v>121</v>
      </c>
      <c r="M49" s="37">
        <f>M50</f>
        <v>169870000</v>
      </c>
      <c r="N49" s="39"/>
      <c r="O49" s="81" t="s">
        <v>121</v>
      </c>
      <c r="P49" s="37">
        <f>P50</f>
        <v>0</v>
      </c>
      <c r="Q49" s="39"/>
      <c r="R49" s="81" t="s">
        <v>121</v>
      </c>
      <c r="S49" s="37">
        <f>S50</f>
        <v>129970000</v>
      </c>
      <c r="T49" s="39"/>
      <c r="U49" s="40"/>
      <c r="V49" s="37"/>
      <c r="W49" s="39"/>
      <c r="X49" s="40"/>
      <c r="Y49" s="37"/>
      <c r="Z49" s="56">
        <f t="shared" si="0"/>
        <v>0</v>
      </c>
      <c r="AA49" s="82" t="str">
        <f t="shared" si="1"/>
        <v>lembaga organisasi</v>
      </c>
      <c r="AB49" s="56">
        <f t="shared" si="2"/>
        <v>0</v>
      </c>
      <c r="AC49" s="55" t="s">
        <v>92</v>
      </c>
      <c r="AD49" s="54">
        <f t="shared" si="3"/>
        <v>129970000</v>
      </c>
      <c r="AE49" s="53">
        <f t="shared" si="4"/>
        <v>76.511449932301161</v>
      </c>
      <c r="AF49" s="55" t="s">
        <v>92</v>
      </c>
      <c r="AG49" s="56">
        <f t="shared" si="5"/>
        <v>0</v>
      </c>
      <c r="AH49" s="81" t="str">
        <f t="shared" si="6"/>
        <v>lembaga organisasi</v>
      </c>
      <c r="AI49" s="54">
        <f t="shared" si="7"/>
        <v>305220000</v>
      </c>
      <c r="AJ49" s="53"/>
      <c r="AK49" s="55" t="s">
        <v>92</v>
      </c>
      <c r="AL49" s="53"/>
      <c r="AM49" s="69"/>
      <c r="AP49" s="68"/>
    </row>
    <row r="50" spans="1:42" s="67" customFormat="1" ht="166.5" customHeight="1" x14ac:dyDescent="0.3">
      <c r="A50" s="12"/>
      <c r="B50" s="13"/>
      <c r="C50" s="14" t="s">
        <v>106</v>
      </c>
      <c r="D50" s="15"/>
      <c r="E50" s="39"/>
      <c r="F50" s="40"/>
      <c r="G50" s="37">
        <f>SUM(G51:G52)</f>
        <v>485200900</v>
      </c>
      <c r="H50" s="39"/>
      <c r="I50" s="40"/>
      <c r="J50" s="37">
        <f>SUM(J51:J52)</f>
        <v>175250000</v>
      </c>
      <c r="K50" s="39"/>
      <c r="L50" s="40"/>
      <c r="M50" s="37">
        <f>SUM(M51:M52)</f>
        <v>169870000</v>
      </c>
      <c r="N50" s="39"/>
      <c r="O50" s="40"/>
      <c r="P50" s="37">
        <f>SUM(P51:P52)</f>
        <v>0</v>
      </c>
      <c r="Q50" s="39"/>
      <c r="R50" s="40"/>
      <c r="S50" s="37">
        <f>SUM(S51:S52)</f>
        <v>129970000</v>
      </c>
      <c r="T50" s="39"/>
      <c r="U50" s="40"/>
      <c r="V50" s="37"/>
      <c r="W50" s="39"/>
      <c r="X50" s="40"/>
      <c r="Y50" s="37"/>
      <c r="Z50" s="56">
        <f t="shared" si="0"/>
        <v>0</v>
      </c>
      <c r="AA50" s="71">
        <f t="shared" si="1"/>
        <v>0</v>
      </c>
      <c r="AB50" s="56" t="e">
        <f t="shared" si="2"/>
        <v>#DIV/0!</v>
      </c>
      <c r="AC50" s="55" t="s">
        <v>92</v>
      </c>
      <c r="AD50" s="54">
        <f t="shared" si="3"/>
        <v>129970000</v>
      </c>
      <c r="AE50" s="53">
        <f t="shared" si="4"/>
        <v>76.511449932301161</v>
      </c>
      <c r="AF50" s="55" t="s">
        <v>92</v>
      </c>
      <c r="AG50" s="56">
        <f t="shared" si="5"/>
        <v>0</v>
      </c>
      <c r="AH50" s="40">
        <f t="shared" si="6"/>
        <v>0</v>
      </c>
      <c r="AI50" s="54">
        <f t="shared" si="7"/>
        <v>305220000</v>
      </c>
      <c r="AJ50" s="53"/>
      <c r="AK50" s="55" t="s">
        <v>92</v>
      </c>
      <c r="AL50" s="53"/>
      <c r="AM50" s="69"/>
      <c r="AP50" s="68"/>
    </row>
    <row r="51" spans="1:42" ht="295.5" customHeight="1" x14ac:dyDescent="0.3">
      <c r="A51" s="12"/>
      <c r="B51" s="13"/>
      <c r="C51" s="21" t="s">
        <v>107</v>
      </c>
      <c r="D51" s="24"/>
      <c r="E51" s="16"/>
      <c r="F51" s="17"/>
      <c r="G51" s="18">
        <v>402610900</v>
      </c>
      <c r="H51" s="16"/>
      <c r="I51" s="17"/>
      <c r="J51" s="18">
        <v>146850000</v>
      </c>
      <c r="K51" s="16"/>
      <c r="L51" s="17"/>
      <c r="M51" s="18">
        <v>129875000</v>
      </c>
      <c r="N51" s="16"/>
      <c r="O51" s="17"/>
      <c r="P51" s="18">
        <v>0</v>
      </c>
      <c r="Q51" s="38">
        <f>S51/M51*100</f>
        <v>57.035611164581326</v>
      </c>
      <c r="R51" s="22" t="s">
        <v>92</v>
      </c>
      <c r="S51" s="18">
        <v>74075000</v>
      </c>
      <c r="T51" s="16"/>
      <c r="U51" s="17"/>
      <c r="V51" s="18"/>
      <c r="W51" s="16"/>
      <c r="X51" s="17"/>
      <c r="Y51" s="18"/>
      <c r="Z51" s="52">
        <f t="shared" si="0"/>
        <v>57.035611164581326</v>
      </c>
      <c r="AA51" s="71">
        <f t="shared" si="1"/>
        <v>0</v>
      </c>
      <c r="AB51" s="52" t="e">
        <f t="shared" si="2"/>
        <v>#DIV/0!</v>
      </c>
      <c r="AC51" s="29" t="s">
        <v>92</v>
      </c>
      <c r="AD51" s="35">
        <f t="shared" si="3"/>
        <v>74075000</v>
      </c>
      <c r="AE51" s="51">
        <f t="shared" si="4"/>
        <v>57.035611164581326</v>
      </c>
      <c r="AF51" s="29" t="s">
        <v>92</v>
      </c>
      <c r="AG51" s="52">
        <f t="shared" si="5"/>
        <v>57.035611164581326</v>
      </c>
      <c r="AH51" s="17">
        <f t="shared" si="6"/>
        <v>0</v>
      </c>
      <c r="AI51" s="35">
        <f t="shared" si="7"/>
        <v>220925000</v>
      </c>
      <c r="AJ51" s="51"/>
      <c r="AK51" s="29" t="s">
        <v>92</v>
      </c>
      <c r="AL51" s="51"/>
      <c r="AM51" s="11"/>
      <c r="AP51" s="20"/>
    </row>
    <row r="52" spans="1:42" ht="310" x14ac:dyDescent="0.3">
      <c r="A52" s="12"/>
      <c r="B52" s="13"/>
      <c r="C52" s="21" t="s">
        <v>108</v>
      </c>
      <c r="D52" s="24" t="s">
        <v>133</v>
      </c>
      <c r="E52" s="16">
        <v>3</v>
      </c>
      <c r="F52" s="86" t="s">
        <v>132</v>
      </c>
      <c r="G52" s="18">
        <v>82590000</v>
      </c>
      <c r="H52" s="16"/>
      <c r="I52" s="17"/>
      <c r="J52" s="18">
        <v>28400000</v>
      </c>
      <c r="K52" s="16"/>
      <c r="L52" s="17"/>
      <c r="M52" s="18">
        <v>39995000</v>
      </c>
      <c r="N52" s="16"/>
      <c r="O52" s="17"/>
      <c r="P52" s="18">
        <v>0</v>
      </c>
      <c r="Q52" s="38">
        <v>0</v>
      </c>
      <c r="R52" s="22" t="s">
        <v>92</v>
      </c>
      <c r="S52" s="18">
        <v>55895000</v>
      </c>
      <c r="T52" s="16"/>
      <c r="U52" s="17"/>
      <c r="V52" s="18"/>
      <c r="W52" s="16"/>
      <c r="X52" s="17"/>
      <c r="Y52" s="18"/>
      <c r="Z52" s="52">
        <f t="shared" si="0"/>
        <v>0</v>
      </c>
      <c r="AA52" s="71">
        <f t="shared" si="1"/>
        <v>0</v>
      </c>
      <c r="AB52" s="52" t="e">
        <f t="shared" si="2"/>
        <v>#DIV/0!</v>
      </c>
      <c r="AC52" s="29" t="s">
        <v>92</v>
      </c>
      <c r="AD52" s="35">
        <f t="shared" si="3"/>
        <v>55895000</v>
      </c>
      <c r="AE52" s="51">
        <f t="shared" si="4"/>
        <v>139.7549693711714</v>
      </c>
      <c r="AF52" s="29" t="s">
        <v>92</v>
      </c>
      <c r="AG52" s="52">
        <f t="shared" si="5"/>
        <v>0</v>
      </c>
      <c r="AH52" s="17">
        <f t="shared" si="6"/>
        <v>0</v>
      </c>
      <c r="AI52" s="35">
        <f t="shared" si="7"/>
        <v>84295000</v>
      </c>
      <c r="AJ52" s="51"/>
      <c r="AK52" s="29" t="s">
        <v>92</v>
      </c>
      <c r="AL52" s="51"/>
      <c r="AM52" s="11"/>
      <c r="AP52" s="20"/>
    </row>
    <row r="53" spans="1:42" s="67" customFormat="1" ht="239.25" customHeight="1" x14ac:dyDescent="0.3">
      <c r="A53" s="12"/>
      <c r="B53" s="13"/>
      <c r="C53" s="14" t="s">
        <v>109</v>
      </c>
      <c r="D53" s="15" t="s">
        <v>126</v>
      </c>
      <c r="E53" s="39"/>
      <c r="F53" s="40"/>
      <c r="G53" s="37">
        <f>G54</f>
        <v>953880000</v>
      </c>
      <c r="H53" s="39"/>
      <c r="I53" s="40"/>
      <c r="J53" s="37">
        <f>J54</f>
        <v>2391735000</v>
      </c>
      <c r="K53" s="39">
        <v>5</v>
      </c>
      <c r="L53" s="81" t="s">
        <v>121</v>
      </c>
      <c r="M53" s="37">
        <f>M54</f>
        <v>107400000</v>
      </c>
      <c r="N53" s="39"/>
      <c r="O53" s="81" t="str">
        <f>L53</f>
        <v>lembaga organisasi</v>
      </c>
      <c r="P53" s="37">
        <f>P54</f>
        <v>0</v>
      </c>
      <c r="Q53" s="39"/>
      <c r="R53" s="40"/>
      <c r="S53" s="37">
        <f>S54</f>
        <v>2687054979</v>
      </c>
      <c r="T53" s="39"/>
      <c r="U53" s="40"/>
      <c r="V53" s="37"/>
      <c r="W53" s="39"/>
      <c r="X53" s="40"/>
      <c r="Y53" s="37"/>
      <c r="Z53" s="56">
        <f t="shared" si="0"/>
        <v>0</v>
      </c>
      <c r="AA53" s="71" t="str">
        <f t="shared" si="1"/>
        <v>lembaga organisasi</v>
      </c>
      <c r="AB53" s="56">
        <f t="shared" si="2"/>
        <v>0</v>
      </c>
      <c r="AC53" s="55" t="s">
        <v>92</v>
      </c>
      <c r="AD53" s="54">
        <f t="shared" si="3"/>
        <v>2687054979</v>
      </c>
      <c r="AE53" s="53">
        <f t="shared" si="4"/>
        <v>2501.9133882681567</v>
      </c>
      <c r="AF53" s="55" t="s">
        <v>92</v>
      </c>
      <c r="AG53" s="56">
        <f t="shared" si="5"/>
        <v>0</v>
      </c>
      <c r="AH53" s="40" t="str">
        <f t="shared" si="6"/>
        <v>lembaga organisasi</v>
      </c>
      <c r="AI53" s="54">
        <f t="shared" si="7"/>
        <v>5078789979</v>
      </c>
      <c r="AJ53" s="53"/>
      <c r="AK53" s="55" t="s">
        <v>92</v>
      </c>
      <c r="AL53" s="53"/>
      <c r="AM53" s="69"/>
      <c r="AP53" s="68"/>
    </row>
    <row r="54" spans="1:42" s="67" customFormat="1" ht="192.75" customHeight="1" x14ac:dyDescent="0.3">
      <c r="A54" s="12"/>
      <c r="B54" s="13"/>
      <c r="C54" s="14" t="s">
        <v>110</v>
      </c>
      <c r="D54" s="15"/>
      <c r="E54" s="39"/>
      <c r="F54" s="40"/>
      <c r="G54" s="37">
        <f>SUM(G55:G56)</f>
        <v>953880000</v>
      </c>
      <c r="H54" s="39"/>
      <c r="I54" s="40"/>
      <c r="J54" s="37">
        <f>SUM(J55:J56)</f>
        <v>2391735000</v>
      </c>
      <c r="K54" s="39"/>
      <c r="L54" s="40"/>
      <c r="M54" s="37">
        <f>SUM(M55:M56)</f>
        <v>107400000</v>
      </c>
      <c r="N54" s="39"/>
      <c r="O54" s="40"/>
      <c r="P54" s="37">
        <f>SUM(P55:P56)</f>
        <v>0</v>
      </c>
      <c r="Q54" s="39"/>
      <c r="R54" s="40"/>
      <c r="S54" s="37">
        <f>SUM(S55:S56)</f>
        <v>2687054979</v>
      </c>
      <c r="T54" s="39"/>
      <c r="U54" s="40"/>
      <c r="V54" s="37"/>
      <c r="W54" s="39"/>
      <c r="X54" s="40"/>
      <c r="Y54" s="37"/>
      <c r="Z54" s="56">
        <f t="shared" si="0"/>
        <v>0</v>
      </c>
      <c r="AA54" s="71">
        <f t="shared" si="1"/>
        <v>0</v>
      </c>
      <c r="AB54" s="56" t="e">
        <f t="shared" si="2"/>
        <v>#DIV/0!</v>
      </c>
      <c r="AC54" s="55" t="s">
        <v>92</v>
      </c>
      <c r="AD54" s="54">
        <f t="shared" si="3"/>
        <v>2687054979</v>
      </c>
      <c r="AE54" s="53">
        <f t="shared" si="4"/>
        <v>2501.9133882681567</v>
      </c>
      <c r="AF54" s="55" t="s">
        <v>92</v>
      </c>
      <c r="AG54" s="56">
        <f t="shared" si="5"/>
        <v>0</v>
      </c>
      <c r="AH54" s="40">
        <f t="shared" si="6"/>
        <v>0</v>
      </c>
      <c r="AI54" s="54">
        <f t="shared" si="7"/>
        <v>5078789979</v>
      </c>
      <c r="AJ54" s="53"/>
      <c r="AK54" s="55" t="s">
        <v>92</v>
      </c>
      <c r="AL54" s="53"/>
      <c r="AM54" s="69"/>
      <c r="AP54" s="68"/>
    </row>
    <row r="55" spans="1:42" ht="370.5" customHeight="1" x14ac:dyDescent="0.3">
      <c r="A55" s="12"/>
      <c r="B55" s="13"/>
      <c r="C55" s="21" t="s">
        <v>111</v>
      </c>
      <c r="D55" s="24"/>
      <c r="E55" s="16"/>
      <c r="F55" s="17"/>
      <c r="G55" s="18">
        <v>953880000</v>
      </c>
      <c r="H55" s="16"/>
      <c r="I55" s="17"/>
      <c r="J55" s="18">
        <v>2389260000</v>
      </c>
      <c r="K55" s="16"/>
      <c r="L55" s="17"/>
      <c r="M55" s="18">
        <v>77447500</v>
      </c>
      <c r="N55" s="16"/>
      <c r="O55" s="17"/>
      <c r="P55" s="18">
        <v>0</v>
      </c>
      <c r="Q55" s="38">
        <v>0</v>
      </c>
      <c r="R55" s="22" t="s">
        <v>92</v>
      </c>
      <c r="S55" s="18">
        <v>2662530979</v>
      </c>
      <c r="T55" s="16"/>
      <c r="U55" s="17"/>
      <c r="V55" s="18"/>
      <c r="W55" s="16"/>
      <c r="X55" s="17"/>
      <c r="Y55" s="18"/>
      <c r="Z55" s="52">
        <f t="shared" si="0"/>
        <v>0</v>
      </c>
      <c r="AA55" s="71">
        <f t="shared" si="1"/>
        <v>0</v>
      </c>
      <c r="AB55" s="52" t="e">
        <f t="shared" si="2"/>
        <v>#DIV/0!</v>
      </c>
      <c r="AC55" s="29" t="s">
        <v>92</v>
      </c>
      <c r="AD55" s="35">
        <f t="shared" si="3"/>
        <v>2662530979</v>
      </c>
      <c r="AE55" s="51">
        <f t="shared" si="4"/>
        <v>3437.8527118370507</v>
      </c>
      <c r="AF55" s="29" t="s">
        <v>92</v>
      </c>
      <c r="AG55" s="52">
        <f t="shared" si="5"/>
        <v>0</v>
      </c>
      <c r="AH55" s="17">
        <f t="shared" si="6"/>
        <v>0</v>
      </c>
      <c r="AI55" s="35">
        <f t="shared" si="7"/>
        <v>5051790979</v>
      </c>
      <c r="AJ55" s="51"/>
      <c r="AK55" s="29" t="s">
        <v>92</v>
      </c>
      <c r="AL55" s="51"/>
      <c r="AM55" s="11"/>
      <c r="AP55" s="20"/>
    </row>
    <row r="56" spans="1:42" ht="396.75" customHeight="1" x14ac:dyDescent="0.3">
      <c r="A56" s="12"/>
      <c r="B56" s="13"/>
      <c r="C56" s="21" t="s">
        <v>112</v>
      </c>
      <c r="D56" s="24" t="s">
        <v>133</v>
      </c>
      <c r="E56" s="16">
        <v>8</v>
      </c>
      <c r="F56" s="86" t="s">
        <v>132</v>
      </c>
      <c r="G56" s="18">
        <v>0</v>
      </c>
      <c r="H56" s="16"/>
      <c r="I56" s="17"/>
      <c r="J56" s="18">
        <v>2475000</v>
      </c>
      <c r="K56" s="16"/>
      <c r="L56" s="17"/>
      <c r="M56" s="18">
        <v>29952500</v>
      </c>
      <c r="N56" s="16"/>
      <c r="O56" s="17"/>
      <c r="P56" s="18">
        <v>0</v>
      </c>
      <c r="Q56" s="38">
        <f>S56/M56*100</f>
        <v>81.876304148234709</v>
      </c>
      <c r="R56" s="22" t="s">
        <v>92</v>
      </c>
      <c r="S56" s="18">
        <v>24524000</v>
      </c>
      <c r="T56" s="16"/>
      <c r="U56" s="17"/>
      <c r="V56" s="18"/>
      <c r="W56" s="16"/>
      <c r="X56" s="17"/>
      <c r="Y56" s="18"/>
      <c r="Z56" s="52">
        <f t="shared" si="0"/>
        <v>81.876304148234709</v>
      </c>
      <c r="AA56" s="71">
        <f t="shared" si="1"/>
        <v>0</v>
      </c>
      <c r="AB56" s="52" t="e">
        <f t="shared" si="2"/>
        <v>#DIV/0!</v>
      </c>
      <c r="AC56" s="29" t="s">
        <v>92</v>
      </c>
      <c r="AD56" s="35">
        <f t="shared" si="3"/>
        <v>24524000</v>
      </c>
      <c r="AE56" s="51">
        <f t="shared" si="4"/>
        <v>81.876304148234709</v>
      </c>
      <c r="AF56" s="29" t="s">
        <v>92</v>
      </c>
      <c r="AG56" s="52">
        <f t="shared" si="5"/>
        <v>81.876304148234709</v>
      </c>
      <c r="AH56" s="17">
        <f t="shared" si="6"/>
        <v>0</v>
      </c>
      <c r="AI56" s="35">
        <f t="shared" si="7"/>
        <v>26999000</v>
      </c>
      <c r="AJ56" s="51"/>
      <c r="AK56" s="29" t="s">
        <v>92</v>
      </c>
      <c r="AL56" s="51"/>
      <c r="AM56" s="11"/>
      <c r="AP56" s="20"/>
    </row>
    <row r="57" spans="1:42" ht="15.5" x14ac:dyDescent="0.35">
      <c r="A57" s="131" t="s">
        <v>52</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3"/>
      <c r="AB57" s="62" t="e">
        <f>AVERAGE(AB13:AB56)</f>
        <v>#DIV/0!</v>
      </c>
      <c r="AC57" s="60"/>
      <c r="AD57" s="73"/>
      <c r="AE57" s="74" t="e">
        <f>AVERAGE(AE13,AE16,AE23,#REF!,#REF!,#REF!)</f>
        <v>#REF!</v>
      </c>
      <c r="AF57" s="75"/>
      <c r="AG57" s="45"/>
      <c r="AH57" s="46"/>
      <c r="AI57" s="45"/>
      <c r="AJ57" s="45"/>
      <c r="AK57" s="46"/>
      <c r="AL57" s="47"/>
      <c r="AM57" s="11"/>
    </row>
    <row r="58" spans="1:42" ht="15.5" x14ac:dyDescent="0.35">
      <c r="A58" s="128" t="s">
        <v>22</v>
      </c>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30"/>
      <c r="AB58" s="25" t="e">
        <f>IF(AB57&gt;=91,"Sangat Tinggi",IF(AB57&gt;=76,"Tinggi",IF(AB57&gt;=66,"Sedang",IF(AB57&gt;=51,"Rendah",IF(AB57&lt;=50,"Sangat Rendah")))))</f>
        <v>#DIV/0!</v>
      </c>
      <c r="AC58" s="60"/>
      <c r="AD58" s="76"/>
      <c r="AE58" s="77" t="e">
        <f>IF(AE57&gt;=91,"Sangat Tinggi",IF(AE57&gt;=76,"Tinggi",IF(AE57&gt;=66,"Sedang",IF(AE57&gt;=51,"Rendah",IF(AE57&lt;=50,"Sangat Rendah")))))</f>
        <v>#REF!</v>
      </c>
      <c r="AF58" s="75"/>
      <c r="AG58" s="48"/>
      <c r="AH58" s="46"/>
      <c r="AI58" s="49"/>
      <c r="AJ58" s="48"/>
      <c r="AK58" s="46"/>
      <c r="AL58" s="50"/>
      <c r="AM58" s="11"/>
    </row>
    <row r="59" spans="1:42" ht="15.5" x14ac:dyDescent="0.3">
      <c r="A59" s="127" t="s">
        <v>23</v>
      </c>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1"/>
    </row>
    <row r="60" spans="1:42" ht="15.5" x14ac:dyDescent="0.3">
      <c r="A60" s="127" t="s">
        <v>24</v>
      </c>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1"/>
    </row>
    <row r="61" spans="1:42" ht="15.5" x14ac:dyDescent="0.3">
      <c r="A61" s="127" t="s">
        <v>25</v>
      </c>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1"/>
    </row>
    <row r="62" spans="1:42" ht="15.5" x14ac:dyDescent="0.3">
      <c r="A62" s="127" t="s">
        <v>26</v>
      </c>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26"/>
    </row>
    <row r="63" spans="1:42" ht="15.5" x14ac:dyDescent="0.3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8"/>
      <c r="AB63" s="27"/>
      <c r="AC63" s="28"/>
      <c r="AD63" s="78"/>
      <c r="AE63" s="78"/>
      <c r="AF63" s="79"/>
      <c r="AG63" s="27"/>
      <c r="AH63" s="28"/>
      <c r="AI63" s="27"/>
      <c r="AJ63" s="27"/>
      <c r="AK63" s="28"/>
      <c r="AL63" s="27"/>
    </row>
    <row r="64" spans="1:42" ht="15.5" x14ac:dyDescent="0.3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134" t="s">
        <v>53</v>
      </c>
      <c r="AA64" s="134"/>
      <c r="AB64" s="134"/>
      <c r="AC64" s="134"/>
      <c r="AD64" s="134"/>
      <c r="AE64" s="134"/>
      <c r="AF64" s="79"/>
      <c r="AG64" s="27"/>
      <c r="AH64" s="134" t="s">
        <v>54</v>
      </c>
      <c r="AI64" s="134"/>
      <c r="AJ64" s="134"/>
      <c r="AK64" s="134"/>
      <c r="AL64" s="134"/>
      <c r="AM64" s="134"/>
    </row>
    <row r="65" spans="1:39" ht="15.5" x14ac:dyDescent="0.35">
      <c r="A65" s="33"/>
      <c r="B65" s="34"/>
      <c r="C65" s="27"/>
      <c r="D65" s="27"/>
      <c r="E65" s="27"/>
      <c r="F65" s="27"/>
      <c r="G65" s="27"/>
      <c r="H65" s="27"/>
      <c r="I65" s="27"/>
      <c r="J65" s="27"/>
      <c r="K65" s="27"/>
      <c r="L65" s="27"/>
      <c r="M65" s="27"/>
      <c r="N65" s="27"/>
      <c r="O65" s="27"/>
      <c r="P65" s="27"/>
      <c r="Q65" s="27"/>
      <c r="R65" s="27"/>
      <c r="S65" s="27"/>
      <c r="T65" s="27"/>
      <c r="U65" s="27"/>
      <c r="V65" s="27"/>
      <c r="W65" s="27"/>
      <c r="X65" s="27"/>
      <c r="Y65" s="27"/>
      <c r="Z65" s="134" t="s">
        <v>138</v>
      </c>
      <c r="AA65" s="134"/>
      <c r="AB65" s="134"/>
      <c r="AC65" s="134"/>
      <c r="AD65" s="134"/>
      <c r="AE65" s="134"/>
      <c r="AF65" s="79"/>
      <c r="AG65" s="27"/>
      <c r="AH65" s="134" t="s">
        <v>139</v>
      </c>
      <c r="AI65" s="134"/>
      <c r="AJ65" s="134"/>
      <c r="AK65" s="134"/>
      <c r="AL65" s="134"/>
      <c r="AM65" s="134"/>
    </row>
    <row r="66" spans="1:39" ht="15.5" x14ac:dyDescent="0.35">
      <c r="Z66" s="134" t="s">
        <v>63</v>
      </c>
      <c r="AA66" s="134"/>
      <c r="AB66" s="134"/>
      <c r="AC66" s="134"/>
      <c r="AD66" s="134"/>
      <c r="AE66" s="134"/>
      <c r="AH66" s="134" t="s">
        <v>55</v>
      </c>
      <c r="AI66" s="134"/>
      <c r="AJ66" s="134"/>
      <c r="AK66" s="134"/>
      <c r="AL66" s="134"/>
      <c r="AM66" s="134"/>
    </row>
    <row r="67" spans="1:39" ht="15.5" x14ac:dyDescent="0.35">
      <c r="Z67" s="134" t="s">
        <v>56</v>
      </c>
      <c r="AA67" s="134"/>
      <c r="AB67" s="134"/>
      <c r="AC67" s="134"/>
      <c r="AD67" s="134"/>
      <c r="AE67" s="134"/>
      <c r="AH67" s="134" t="s">
        <v>56</v>
      </c>
      <c r="AI67" s="134"/>
      <c r="AJ67" s="134"/>
      <c r="AK67" s="134"/>
      <c r="AL67" s="134"/>
      <c r="AM67" s="134"/>
    </row>
    <row r="68" spans="1:39" ht="52" x14ac:dyDescent="0.35">
      <c r="A68" s="30" t="s">
        <v>27</v>
      </c>
      <c r="B68" s="30" t="s">
        <v>28</v>
      </c>
      <c r="C68" s="30" t="s">
        <v>29</v>
      </c>
      <c r="Z68" s="27"/>
      <c r="AA68" s="28"/>
      <c r="AB68" s="27"/>
      <c r="AC68" s="28"/>
      <c r="AD68" s="78"/>
      <c r="AH68" s="27"/>
      <c r="AI68" s="28"/>
      <c r="AJ68" s="27"/>
      <c r="AK68" s="28"/>
      <c r="AL68" s="27"/>
    </row>
    <row r="69" spans="1:39" ht="26" x14ac:dyDescent="0.35">
      <c r="A69" s="31" t="s">
        <v>30</v>
      </c>
      <c r="B69" s="31" t="s">
        <v>31</v>
      </c>
      <c r="C69" s="31" t="s">
        <v>32</v>
      </c>
      <c r="Z69" s="135" t="s">
        <v>59</v>
      </c>
      <c r="AA69" s="135"/>
      <c r="AB69" s="135"/>
      <c r="AC69" s="135"/>
      <c r="AD69" s="135"/>
      <c r="AE69" s="135"/>
      <c r="AH69" s="135" t="s">
        <v>57</v>
      </c>
      <c r="AI69" s="135"/>
      <c r="AJ69" s="135"/>
      <c r="AK69" s="135"/>
      <c r="AL69" s="135"/>
      <c r="AM69" s="135"/>
    </row>
    <row r="70" spans="1:39" ht="26" x14ac:dyDescent="0.3">
      <c r="A70" s="31" t="s">
        <v>33</v>
      </c>
      <c r="B70" s="31" t="s">
        <v>34</v>
      </c>
      <c r="C70" s="31" t="s">
        <v>35</v>
      </c>
      <c r="Z70" s="136" t="s">
        <v>60</v>
      </c>
      <c r="AA70" s="136"/>
      <c r="AB70" s="136"/>
      <c r="AC70" s="136"/>
      <c r="AD70" s="136"/>
      <c r="AE70" s="136"/>
      <c r="AH70" s="136" t="s">
        <v>58</v>
      </c>
      <c r="AI70" s="136"/>
      <c r="AJ70" s="136"/>
      <c r="AK70" s="136"/>
      <c r="AL70" s="136"/>
      <c r="AM70" s="136"/>
    </row>
    <row r="71" spans="1:39" ht="26" x14ac:dyDescent="0.3">
      <c r="A71" s="31" t="s">
        <v>36</v>
      </c>
      <c r="B71" s="31" t="s">
        <v>37</v>
      </c>
      <c r="C71" s="31" t="s">
        <v>38</v>
      </c>
    </row>
    <row r="72" spans="1:39" ht="26" x14ac:dyDescent="0.3">
      <c r="A72" s="31" t="s">
        <v>39</v>
      </c>
      <c r="B72" s="31" t="s">
        <v>40</v>
      </c>
      <c r="C72" s="31" t="s">
        <v>41</v>
      </c>
    </row>
    <row r="73" spans="1:39" ht="26" x14ac:dyDescent="0.3">
      <c r="A73" s="31" t="s">
        <v>42</v>
      </c>
      <c r="B73" s="32" t="s">
        <v>43</v>
      </c>
      <c r="C73" s="31" t="s">
        <v>44</v>
      </c>
    </row>
  </sheetData>
  <mergeCells count="82">
    <mergeCell ref="Z67:AE67"/>
    <mergeCell ref="AH67:AM67"/>
    <mergeCell ref="Z69:AE69"/>
    <mergeCell ref="AH69:AM69"/>
    <mergeCell ref="Z70:AE70"/>
    <mergeCell ref="AH70:AM70"/>
    <mergeCell ref="Z64:AE64"/>
    <mergeCell ref="AH64:AM64"/>
    <mergeCell ref="Z65:AE65"/>
    <mergeCell ref="AH65:AM65"/>
    <mergeCell ref="Z66:AE66"/>
    <mergeCell ref="AH66:AM66"/>
    <mergeCell ref="A60:AL60"/>
    <mergeCell ref="A61:AL61"/>
    <mergeCell ref="A62:AL62"/>
    <mergeCell ref="A58:AA58"/>
    <mergeCell ref="A57:AA57"/>
    <mergeCell ref="A10:A12"/>
    <mergeCell ref="B10:B12"/>
    <mergeCell ref="C10:C12"/>
    <mergeCell ref="D10:D12"/>
    <mergeCell ref="A59:AL59"/>
    <mergeCell ref="Q11:R12"/>
    <mergeCell ref="S11:S12"/>
    <mergeCell ref="Z12:AA12"/>
    <mergeCell ref="AE11:AF11"/>
    <mergeCell ref="AE12:AF12"/>
    <mergeCell ref="T11:U12"/>
    <mergeCell ref="V11:V12"/>
    <mergeCell ref="W11:X12"/>
    <mergeCell ref="Y11:Y12"/>
    <mergeCell ref="M11:M12"/>
    <mergeCell ref="N11:O12"/>
    <mergeCell ref="P11:P12"/>
    <mergeCell ref="AG10:AI10"/>
    <mergeCell ref="AJ10:AL10"/>
    <mergeCell ref="K10:M10"/>
    <mergeCell ref="N10:P10"/>
    <mergeCell ref="Q10:S10"/>
    <mergeCell ref="T10:V10"/>
    <mergeCell ref="AG12:AH12"/>
    <mergeCell ref="AJ12:AK12"/>
    <mergeCell ref="Z11:AA11"/>
    <mergeCell ref="AG11:AH11"/>
    <mergeCell ref="AJ11:AK11"/>
    <mergeCell ref="AB11:AC11"/>
    <mergeCell ref="AB12:AC12"/>
    <mergeCell ref="W10:Y10"/>
    <mergeCell ref="E11:F12"/>
    <mergeCell ref="G11:G12"/>
    <mergeCell ref="H11:I12"/>
    <mergeCell ref="J11:J12"/>
    <mergeCell ref="K11:L12"/>
    <mergeCell ref="E10:G10"/>
    <mergeCell ref="H10:J10"/>
    <mergeCell ref="AM7:AM8"/>
    <mergeCell ref="K9:M9"/>
    <mergeCell ref="N9:P9"/>
    <mergeCell ref="Q9:S9"/>
    <mergeCell ref="T9:V9"/>
    <mergeCell ref="W9:Y9"/>
    <mergeCell ref="AG9:AI9"/>
    <mergeCell ref="AJ9:AL9"/>
    <mergeCell ref="K7:M8"/>
    <mergeCell ref="N7:Y8"/>
    <mergeCell ref="AG7:AI8"/>
    <mergeCell ref="AJ7:AL8"/>
    <mergeCell ref="Z10:AF10"/>
    <mergeCell ref="H7:J9"/>
    <mergeCell ref="A1:AL1"/>
    <mergeCell ref="A2:AL2"/>
    <mergeCell ref="A3:AL3"/>
    <mergeCell ref="A4:AL4"/>
    <mergeCell ref="A5:AL5"/>
    <mergeCell ref="A6:AL6"/>
    <mergeCell ref="Z7:AF8"/>
    <mergeCell ref="Z9:AF9"/>
    <mergeCell ref="A7:A9"/>
    <mergeCell ref="B7:B9"/>
    <mergeCell ref="C7:C9"/>
    <mergeCell ref="D7:D9"/>
    <mergeCell ref="E7:G9"/>
  </mergeCells>
  <printOptions horizontalCentered="1"/>
  <pageMargins left="0.23622047244094491" right="0.23622047244094491" top="3.937007874015748E-2" bottom="3.937007874015748E-2" header="0" footer="0"/>
  <pageSetup paperSize="14" scale="33"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Kesbangpol</vt:lpstr>
      <vt:lpstr>Kesbangpol!Print_Titles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KESBANGPOL HSS</cp:lastModifiedBy>
  <dcterms:created xsi:type="dcterms:W3CDTF">2020-03-18T05:59:44Z</dcterms:created>
  <dcterms:modified xsi:type="dcterms:W3CDTF">2023-01-10T23:58:18Z</dcterms:modified>
</cp:coreProperties>
</file>