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C:\Users\Asus\Desktop\DOKUMEN PERENCANAAN\form E.81 TW 3\"/>
    </mc:Choice>
  </mc:AlternateContent>
  <xr:revisionPtr revIDLastSave="0" documentId="13_ncr:1_{70B885C8-CCA8-40B2-8845-0046CD173B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tda" sheetId="1" r:id="rId1"/>
  </sheets>
  <definedNames>
    <definedName name="_xlnm.Print_Area" localSheetId="0">Setda!#REF!</definedName>
    <definedName name="_xlnm.Print_Titles" localSheetId="0">Setda!$7:$12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9" i="1" l="1"/>
  <c r="T26" i="1"/>
  <c r="U36" i="1" l="1"/>
  <c r="U39" i="1"/>
  <c r="U41" i="1"/>
  <c r="U43" i="1"/>
  <c r="U14" i="1"/>
  <c r="U15" i="1"/>
  <c r="U20" i="1"/>
  <c r="U21" i="1"/>
  <c r="U23" i="1"/>
  <c r="U25" i="1"/>
  <c r="U27" i="1"/>
  <c r="U28" i="1"/>
  <c r="U29" i="1"/>
  <c r="U30" i="1"/>
  <c r="U32" i="1"/>
  <c r="U33" i="1"/>
  <c r="U34" i="1"/>
  <c r="U37" i="1"/>
  <c r="U38" i="1"/>
  <c r="O14" i="1"/>
  <c r="S13" i="1" l="1"/>
  <c r="S42" i="1"/>
  <c r="S40" i="1"/>
  <c r="S35" i="1"/>
  <c r="S31" i="1"/>
  <c r="S26" i="1"/>
  <c r="S19" i="1"/>
  <c r="T16" i="1"/>
  <c r="U16" i="1" s="1"/>
  <c r="T17" i="1"/>
  <c r="U17" i="1" s="1"/>
  <c r="T19" i="1"/>
  <c r="U19" i="1" s="1"/>
  <c r="T20" i="1"/>
  <c r="T21" i="1"/>
  <c r="T22" i="1"/>
  <c r="U22" i="1" s="1"/>
  <c r="T23" i="1"/>
  <c r="T24" i="1"/>
  <c r="U24" i="1" s="1"/>
  <c r="T25" i="1"/>
  <c r="U26" i="1"/>
  <c r="T27" i="1"/>
  <c r="T28" i="1"/>
  <c r="T29" i="1"/>
  <c r="T30" i="1"/>
  <c r="T31" i="1"/>
  <c r="U31" i="1" s="1"/>
  <c r="T32" i="1"/>
  <c r="T33" i="1"/>
  <c r="T34" i="1"/>
  <c r="T35" i="1"/>
  <c r="U35" i="1" s="1"/>
  <c r="T36" i="1"/>
  <c r="T37" i="1"/>
  <c r="T38" i="1"/>
  <c r="T39" i="1"/>
  <c r="T40" i="1"/>
  <c r="U40" i="1" s="1"/>
  <c r="T41" i="1"/>
  <c r="T42" i="1"/>
  <c r="U42" i="1" s="1"/>
  <c r="T43" i="1"/>
  <c r="T13" i="1"/>
  <c r="U44" i="1" l="1"/>
  <c r="Q31" i="1" l="1"/>
  <c r="I35" i="1"/>
  <c r="K35" i="1"/>
  <c r="J15" i="1"/>
  <c r="J14" i="1"/>
  <c r="H15" i="1"/>
  <c r="H14" i="1"/>
  <c r="E15" i="1"/>
  <c r="E14" i="1"/>
  <c r="Q42" i="1"/>
  <c r="Q40" i="1"/>
  <c r="Q35" i="1"/>
  <c r="Q26" i="1"/>
  <c r="Q24" i="1"/>
  <c r="Q19" i="1"/>
  <c r="Q14" i="1"/>
  <c r="Q13" i="1" s="1"/>
  <c r="T14" i="1" l="1"/>
  <c r="T15" i="1"/>
  <c r="I42" i="1"/>
  <c r="G42" i="1"/>
  <c r="G40" i="1"/>
  <c r="I40" i="1"/>
  <c r="I31" i="1"/>
  <c r="I28" i="1"/>
  <c r="I27" i="1"/>
  <c r="G24" i="1"/>
  <c r="I24" i="1"/>
  <c r="I19" i="1"/>
  <c r="I26" i="1" l="1"/>
  <c r="O42" i="1" l="1"/>
  <c r="O40" i="1"/>
  <c r="O35" i="1"/>
  <c r="O31" i="1"/>
  <c r="Z31" i="1"/>
  <c r="AB31" i="1" s="1"/>
  <c r="G31" i="1"/>
  <c r="O26" i="1"/>
  <c r="K26" i="1"/>
  <c r="G26" i="1"/>
  <c r="O24" i="1"/>
  <c r="O19" i="1"/>
  <c r="K14" i="1"/>
  <c r="W27" i="1"/>
  <c r="AA27" i="1" s="1"/>
  <c r="AD27" i="1" s="1"/>
  <c r="W28" i="1"/>
  <c r="X28" i="1" s="1"/>
  <c r="W29" i="1"/>
  <c r="AA29" i="1" s="1"/>
  <c r="AD29" i="1" s="1"/>
  <c r="W30" i="1"/>
  <c r="X30" i="1" s="1"/>
  <c r="W32" i="1"/>
  <c r="X32" i="1" s="1"/>
  <c r="W33" i="1"/>
  <c r="AA33" i="1" s="1"/>
  <c r="AD33" i="1" s="1"/>
  <c r="W34" i="1"/>
  <c r="X34" i="1" s="1"/>
  <c r="W36" i="1"/>
  <c r="X36" i="1" s="1"/>
  <c r="W37" i="1"/>
  <c r="AA37" i="1" s="1"/>
  <c r="AD37" i="1" s="1"/>
  <c r="W38" i="1"/>
  <c r="X38" i="1" s="1"/>
  <c r="W39" i="1"/>
  <c r="AA39" i="1" s="1"/>
  <c r="AD39" i="1" s="1"/>
  <c r="W41" i="1"/>
  <c r="AA41" i="1" s="1"/>
  <c r="AD41" i="1" s="1"/>
  <c r="W43" i="1"/>
  <c r="AA43" i="1" s="1"/>
  <c r="AD43" i="1" s="1"/>
  <c r="W15" i="1"/>
  <c r="W16" i="1"/>
  <c r="AA16" i="1" s="1"/>
  <c r="AD16" i="1" s="1"/>
  <c r="W17" i="1"/>
  <c r="X17" i="1" s="1"/>
  <c r="W20" i="1"/>
  <c r="X20" i="1" s="1"/>
  <c r="W21" i="1"/>
  <c r="AA21" i="1" s="1"/>
  <c r="AD21" i="1" s="1"/>
  <c r="W22" i="1"/>
  <c r="X22" i="1" s="1"/>
  <c r="W23" i="1"/>
  <c r="AA23" i="1" s="1"/>
  <c r="AD23" i="1" s="1"/>
  <c r="W25" i="1"/>
  <c r="AA25" i="1" s="1"/>
  <c r="AD25" i="1" s="1"/>
  <c r="Z27" i="1"/>
  <c r="AB27" i="1" s="1"/>
  <c r="Z35" i="1"/>
  <c r="AB35" i="1" s="1"/>
  <c r="Z36" i="1"/>
  <c r="AB36" i="1" s="1"/>
  <c r="Z37" i="1"/>
  <c r="AB37" i="1" s="1"/>
  <c r="Z38" i="1"/>
  <c r="AB38" i="1" s="1"/>
  <c r="Z39" i="1"/>
  <c r="AB39" i="1" s="1"/>
  <c r="Z40" i="1"/>
  <c r="AB40" i="1" s="1"/>
  <c r="Z41" i="1"/>
  <c r="AB41" i="1" s="1"/>
  <c r="Z42" i="1"/>
  <c r="AB42" i="1" s="1"/>
  <c r="Z43" i="1"/>
  <c r="AB43" i="1" s="1"/>
  <c r="Z19" i="1"/>
  <c r="AB19" i="1" s="1"/>
  <c r="Z23" i="1"/>
  <c r="AB23" i="1" s="1"/>
  <c r="Z13" i="1"/>
  <c r="AB13" i="1" s="1"/>
  <c r="O13" i="1" l="1"/>
  <c r="AA15" i="1"/>
  <c r="AD15" i="1" s="1"/>
  <c r="X15" i="1"/>
  <c r="W14" i="1"/>
  <c r="AA14" i="1" s="1"/>
  <c r="AD14" i="1" s="1"/>
  <c r="Z14" i="1"/>
  <c r="AB14" i="1" s="1"/>
  <c r="X43" i="1"/>
  <c r="X39" i="1"/>
  <c r="X33" i="1"/>
  <c r="X27" i="1"/>
  <c r="X23" i="1"/>
  <c r="X16" i="1"/>
  <c r="Z21" i="1"/>
  <c r="AB21" i="1" s="1"/>
  <c r="AA38" i="1"/>
  <c r="AD38" i="1" s="1"/>
  <c r="AA17" i="1"/>
  <c r="AD17" i="1" s="1"/>
  <c r="U13" i="1"/>
  <c r="X41" i="1"/>
  <c r="X37" i="1"/>
  <c r="X29" i="1"/>
  <c r="X25" i="1"/>
  <c r="X21" i="1"/>
  <c r="Z25" i="1"/>
  <c r="AB25" i="1" s="1"/>
  <c r="Z16" i="1"/>
  <c r="AB16" i="1" s="1"/>
  <c r="AA30" i="1"/>
  <c r="AD30" i="1" s="1"/>
  <c r="Z24" i="1"/>
  <c r="AB24" i="1" s="1"/>
  <c r="Z22" i="1"/>
  <c r="AB22" i="1" s="1"/>
  <c r="Z20" i="1"/>
  <c r="AB20" i="1" s="1"/>
  <c r="Z17" i="1"/>
  <c r="AB17" i="1" s="1"/>
  <c r="Z15" i="1"/>
  <c r="AB15" i="1" s="1"/>
  <c r="Z33" i="1"/>
  <c r="AB33" i="1" s="1"/>
  <c r="Z29" i="1"/>
  <c r="AB29" i="1" s="1"/>
  <c r="AA34" i="1"/>
  <c r="AD34" i="1" s="1"/>
  <c r="AA22" i="1"/>
  <c r="AD22" i="1" s="1"/>
  <c r="Z34" i="1"/>
  <c r="AB34" i="1" s="1"/>
  <c r="Z32" i="1"/>
  <c r="AB32" i="1" s="1"/>
  <c r="Z30" i="1"/>
  <c r="AB30" i="1" s="1"/>
  <c r="Z28" i="1"/>
  <c r="AB28" i="1" s="1"/>
  <c r="Z26" i="1"/>
  <c r="AB26" i="1" s="1"/>
  <c r="AA36" i="1"/>
  <c r="AD36" i="1" s="1"/>
  <c r="AA32" i="1"/>
  <c r="AD32" i="1" s="1"/>
  <c r="AA28" i="1"/>
  <c r="AD28" i="1" s="1"/>
  <c r="AA20" i="1"/>
  <c r="AD20" i="1" s="1"/>
  <c r="X14" i="1" l="1"/>
  <c r="G19" i="1"/>
  <c r="M19" i="1" l="1"/>
  <c r="M24" i="1"/>
  <c r="W24" i="1" s="1"/>
  <c r="M42" i="1"/>
  <c r="W42" i="1" s="1"/>
  <c r="M40" i="1"/>
  <c r="W40" i="1" s="1"/>
  <c r="M35" i="1"/>
  <c r="W35" i="1" s="1"/>
  <c r="M31" i="1"/>
  <c r="W31" i="1" s="1"/>
  <c r="M26" i="1"/>
  <c r="W26" i="1" s="1"/>
  <c r="K31" i="1"/>
  <c r="K24" i="1"/>
  <c r="X26" i="1" l="1"/>
  <c r="AA26" i="1"/>
  <c r="AD26" i="1" s="1"/>
  <c r="X35" i="1"/>
  <c r="AA35" i="1"/>
  <c r="AA42" i="1"/>
  <c r="AD42" i="1" s="1"/>
  <c r="W19" i="1"/>
  <c r="M13" i="1"/>
  <c r="AA31" i="1"/>
  <c r="AD31" i="1" s="1"/>
  <c r="X31" i="1"/>
  <c r="AA40" i="1"/>
  <c r="AD40" i="1" s="1"/>
  <c r="X24" i="1"/>
  <c r="AA24" i="1"/>
  <c r="AD24" i="1" s="1"/>
  <c r="K42" i="1"/>
  <c r="X42" i="1" s="1"/>
  <c r="K40" i="1"/>
  <c r="K13" i="1" s="1"/>
  <c r="G35" i="1"/>
  <c r="G13" i="1" s="1"/>
  <c r="X40" i="1" l="1"/>
  <c r="AA19" i="1"/>
  <c r="AD19" i="1" s="1"/>
  <c r="X19" i="1"/>
  <c r="AD35" i="1"/>
  <c r="W13" i="1"/>
  <c r="AA13" i="1" l="1"/>
  <c r="AD13" i="1" s="1"/>
  <c r="X13" i="1"/>
  <c r="X44" i="1" s="1"/>
  <c r="X45" i="1" l="1"/>
  <c r="U4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H1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Renja Murni
2. Renja Perubahan
3. RKA Murni
4. RKA Perubahan
5. IKU
6. Cascading
7. PK Murni
8. PK Perubahan
9. Rencana Aksi
10. Penyesuaian Renstra</t>
        </r>
      </text>
    </comment>
    <comment ref="J14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Renja Murni
2. Renja Perubahan
3. RKA Murni
4. RKA Perubahan
5. IKU
6. Cascading
7. PK Murni
8. PK Perubahan
9. Rencana Aksi
10. Penyesuaian Renstra</t>
        </r>
      </text>
    </comment>
    <comment ref="H15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Laporan Kinerja Tw I
2. Lpaoran Kinerja Tw II
3. Laporan Kinerja Tw III
4. Laporan Kinerja Tw IV
5. Laporan Kinerja Tahunan</t>
        </r>
      </text>
    </comment>
    <comment ref="J15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Laporan Kinerja Tw I
2. Lpaoran Kinerja Tw II
3. Laporan Kinerja Tw III
4. Laporan Kinerja Tw IV
5. Laporan Kinerja Tahunan</t>
        </r>
      </text>
    </comment>
    <comment ref="H1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Renja Murni
2. Renja Perubahan
3. RKA Murni
4. RKA Perubahan
5. IKU
6. Cascading
7. PK Murni
8. PK Perubahan
9. Rencana Aksi
10. Penyesuaian Renstra</t>
        </r>
      </text>
    </comment>
    <comment ref="J16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Renja Murni
2. Renja Perubahan
3. RKA Murni
4. RKA Perubahan
5. IKU
6. Cascading
7. PK Murni
8. PK Perubahan
9. Rencana Aksi
10. Penyesuaian Renstra</t>
        </r>
      </text>
    </comment>
    <comment ref="H17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Laporan Kinerja Tw I
2. Lpaoran Kinerja Tw II
3. Laporan Kinerja Tw III
4. Laporan Kinerja Tw IV
5. Laporan Kinerja Tahunan</t>
        </r>
      </text>
    </comment>
    <comment ref="J17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Windows User:</t>
        </r>
        <r>
          <rPr>
            <sz val="9"/>
            <color indexed="81"/>
            <rFont val="Tahoma"/>
            <family val="2"/>
          </rPr>
          <t xml:space="preserve">
1. Laporan Kinerja Tw I
2. Lpaoran Kinerja Tw II
3. Laporan Kinerja Tw III
4. Laporan Kinerja Tw IV
5. Laporan Kinerja Tahunan</t>
        </r>
      </text>
    </comment>
  </commentList>
</comments>
</file>

<file path=xl/sharedStrings.xml><?xml version="1.0" encoding="utf-8"?>
<sst xmlns="http://schemas.openxmlformats.org/spreadsheetml/2006/main" count="267" uniqueCount="130">
  <si>
    <t>EVALUASI TERHADAP HASIL RENCANA KERJA PERANGKAT DAERAH LINGKUP KABUPATEN</t>
  </si>
  <si>
    <t>RENCANA KERJA PERANGKAT DAERAH</t>
  </si>
  <si>
    <t>Indikator dan Target Kinerja Perangkat Daerah Kabupaten yang Mengacu Pada Sasaran RKPD Kabupaten</t>
  </si>
  <si>
    <t>No</t>
  </si>
  <si>
    <t>Sasaran</t>
  </si>
  <si>
    <t>Program/Kegiatan</t>
  </si>
  <si>
    <r>
      <t>Indikator Kinerja Program (</t>
    </r>
    <r>
      <rPr>
        <b/>
        <i/>
        <sz val="12"/>
        <color theme="1"/>
        <rFont val="Arial"/>
        <family val="2"/>
      </rPr>
      <t>Outcome</t>
    </r>
    <r>
      <rPr>
        <b/>
        <sz val="12"/>
        <color theme="1"/>
        <rFont val="Arial"/>
        <family val="2"/>
      </rPr>
      <t>)/Kegiatan (</t>
    </r>
    <r>
      <rPr>
        <b/>
        <i/>
        <sz val="12"/>
        <color theme="1"/>
        <rFont val="Arial"/>
        <family val="2"/>
      </rPr>
      <t>Output</t>
    </r>
    <r>
      <rPr>
        <b/>
        <sz val="12"/>
        <color theme="1"/>
        <rFont val="Arial"/>
        <family val="2"/>
      </rPr>
      <t>)</t>
    </r>
  </si>
  <si>
    <t>Target Renstra Perangkat Daerah Pada Tahun 2023</t>
  </si>
  <si>
    <t>Realisasi Kinerja Pada Triwulan</t>
  </si>
  <si>
    <t>SKPD Penanggung Jawab</t>
  </si>
  <si>
    <t>I</t>
  </si>
  <si>
    <t>II</t>
  </si>
  <si>
    <t>III</t>
  </si>
  <si>
    <t>IV</t>
  </si>
  <si>
    <t>K</t>
  </si>
  <si>
    <t>Rp</t>
  </si>
  <si>
    <t>[kolom (8-11)(K)]</t>
  </si>
  <si>
    <t>[kolom (8-11)(Rp)]</t>
  </si>
  <si>
    <t>[kolom (6)(K) + kolom (12)(K)]</t>
  </si>
  <si>
    <t>[kolom (6)(Rp) + kolom (12)(Rp)]</t>
  </si>
  <si>
    <t>[kolom (13)(K) : kolom (5)(K)] x 100%</t>
  </si>
  <si>
    <t>[Kolom (13)(Rp) : Kolom (5)(Rp)] x 100%</t>
  </si>
  <si>
    <t>Rata-rata Capaian Kinerja (%)</t>
  </si>
  <si>
    <t>Predikat Kinerja</t>
  </si>
  <si>
    <t>No.</t>
  </si>
  <si>
    <t xml:space="preserve">INTERVAL NILAI REALISASI KINERJA </t>
  </si>
  <si>
    <t xml:space="preserve">KRITERIA PENILAIAN REALISASI KINERJA </t>
  </si>
  <si>
    <r>
      <t>(1)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</si>
  <si>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91% </t>
    </r>
    <r>
      <rPr>
        <sz val="12"/>
        <color rgb="FF000000"/>
        <rFont val="Arial Narrow"/>
        <family val="2"/>
      </rPr>
      <t>≤</t>
    </r>
    <r>
      <rPr>
        <sz val="10"/>
        <color rgb="FF000000"/>
        <rFont val="Arial Narrow"/>
        <family val="2"/>
      </rPr>
      <t xml:space="preserve"> 100%</t>
    </r>
  </si>
  <si>
    <t>Sangat tinggi</t>
  </si>
  <si>
    <r>
      <t>(2)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</si>
  <si>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76%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 xml:space="preserve">90% </t>
    </r>
  </si>
  <si>
    <t>Tinggi</t>
  </si>
  <si>
    <r>
      <t>(3)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</si>
  <si>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66%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75%</t>
    </r>
  </si>
  <si>
    <t>Sedang</t>
  </si>
  <si>
    <r>
      <t>(4)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</si>
  <si>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51%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65%</t>
    </r>
  </si>
  <si>
    <t>Rendah</t>
  </si>
  <si>
    <r>
      <t>(5)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</si>
  <si>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>≤</t>
    </r>
    <r>
      <rPr>
        <sz val="10"/>
        <color rgb="FF000000"/>
        <rFont val="Arial Narrow"/>
        <family val="2"/>
      </rPr>
      <t xml:space="preserve"> 50%</t>
    </r>
  </si>
  <si>
    <t>Sangat Rendah</t>
  </si>
  <si>
    <t>Bln</t>
  </si>
  <si>
    <t>Bagian Umum Sekretariat Daerah</t>
  </si>
  <si>
    <t>Realisasi dan Tingkat Capaian Kinerja dan Anggaran Renja Perangkat Daerah yang Dievaluasi</t>
  </si>
  <si>
    <t>[kolom (12)(K) : kolom (7)(K)] x 100%</t>
  </si>
  <si>
    <t>[kolom (12)(Rp) : kolom (7)(Rp)] x 100%</t>
  </si>
  <si>
    <t>Disusun</t>
  </si>
  <si>
    <t>Kabupaten Hulu Sungai Selatan</t>
  </si>
  <si>
    <t>Kepala Bagian Umum Sekretariat Daerah</t>
  </si>
  <si>
    <t>Faktor pendorong keberhasilan pencapaian: Koordinasi internal dan eksternal dengan SKPD berjalan dengan baik</t>
  </si>
  <si>
    <t>Faktor penghambat pencapaian kinerja: Situasi dan kondisi yang berkembang saat ini.</t>
  </si>
  <si>
    <t>Tindak lanjut yang diperlukan dalam triwulan berikutnya*): Komunikasi dan koordinasi dapat lebih ditingkatkan</t>
  </si>
  <si>
    <t>Tindak lanjut yang diperlukan dalam Renja Perangkat Daerah Kabupaten berikutnya*): Penyusunan renja lebih dipertajam untuk mendukung visi misi SKPD dan Kepala Daerah</t>
  </si>
  <si>
    <t>Program Penunjang Urusan Pemerintahan Daerah Kabupaten/Kota</t>
  </si>
  <si>
    <t>Administrasi Umum Perangkat Daerah</t>
  </si>
  <si>
    <t>Penyediaan Peralatan dan Perlengkapan Kantor</t>
  </si>
  <si>
    <t>Penyediaan Bahan Logistik Kantor</t>
  </si>
  <si>
    <t>Pemeliharaan Barang Milik Daerah Penunjang Urusan Pemerintahan Daerah</t>
  </si>
  <si>
    <t>Penyediaan Jasa Pemeliharaan, Biaya Pemeliharaan dan Pajak  Kendaraan Perorangan Dinas atau Kendaraan Dinas Jabatan</t>
  </si>
  <si>
    <t>Penyediaan Jasa Pemeliharaan, Biaya Pemeliharaan, Pajak, dan Perizinan  Kendaraan Dinas Operasional atau Lapangan</t>
  </si>
  <si>
    <t>Pemeliharaan /Rehabilitasi Gedung Kantor dan Bangunan Lainnya</t>
  </si>
  <si>
    <t>Pemeliharaan /Rehabilitasi Sarana dan Prasarana Gedung Kantor atau Bangunan Lainnya</t>
  </si>
  <si>
    <t>Administrasi Keuangan dan Operasional Kepala Daerah dan Wakil Kepala Daerah</t>
  </si>
  <si>
    <t>Penyediaan  Gaji dan Tunjangan Kepala Daerah dan Wakil Kepala Daerah</t>
  </si>
  <si>
    <t>Fasilitasi Kerumahtanggaan Sekretariat Daerah</t>
  </si>
  <si>
    <t>Penyediaan Kebutuhan Rumah Tangga Kepala Daerah</t>
  </si>
  <si>
    <t>%</t>
  </si>
  <si>
    <t>Tingkat kepuasan pelayanan</t>
  </si>
  <si>
    <t>Target Kinerja dan Anggaran Renja Perangkat Daerah Tahun Berjalan (Tahun 2022) yang Dievaluasi</t>
  </si>
  <si>
    <t>Realisasi Kinerja dan Anggaran Renstra Perangkat Daerah s/d Tahun 2022</t>
  </si>
  <si>
    <t>Tingkat Capaian Kinerja dan Realisasi Anggaran Renstra Perangkat Daerah s/d Tahun 2022 (%)</t>
  </si>
  <si>
    <t>Realisasi Capaian Kinerja Renstra Perangkat Daerah sampai dengan Renja Perangkat Daerah Tahun Lalu (2021)</t>
  </si>
  <si>
    <t>Penyediaan Barang Cetakan dan Penggandaan</t>
  </si>
  <si>
    <t>Penyelenggaraan Rapat Koordinasi dan Konsultasi SKPD</t>
  </si>
  <si>
    <t>Jumlah Paket Peralatan dan Perlengkapan Kantor yang Disediakan</t>
  </si>
  <si>
    <t>Paket</t>
  </si>
  <si>
    <t>Jumlah Paket Bahan Logistik Kantor yang Disediakan</t>
  </si>
  <si>
    <t>Jumlah Paket Barang Cetakan dan Penggandaan yang Disediakan</t>
  </si>
  <si>
    <t>Jumlah Laporan Penyelenggaraan Rapat Koordinasi dan Konsultasi SKPD</t>
  </si>
  <si>
    <t>Lap</t>
  </si>
  <si>
    <t>Jumlah Kendaraan Dinas Operasional atau Lapangan yang Dipelihara dan dibayarkan Pajak dan Perizinannya</t>
  </si>
  <si>
    <t>Unit</t>
  </si>
  <si>
    <t>Jumlah Gedung Kantor dan Bangunan Lainnya yang  Dipelihara/Direhabilitasi</t>
  </si>
  <si>
    <t>Jumlah Sarana dan Prasarana Gedung Kantor atau Bangunan Lainnya yang Dipelihara/Direhabilitasi</t>
  </si>
  <si>
    <t>Jumlah Orang yang Menerima Gaji dan Tunjangan Kepala Daerah dan Wakil Kepala Daerah</t>
  </si>
  <si>
    <t>Org</t>
  </si>
  <si>
    <t>Jumlah Paket Kebutuhan Rumah Tangga Kepala Daerah yang Disediakan</t>
  </si>
  <si>
    <t>Perencanaan, Penganggaran dan Evaluasi Kinerja Perangkat Daerah</t>
  </si>
  <si>
    <t>Jumlah Dokumen Perencanaan Perangkat Daerah</t>
  </si>
  <si>
    <t>Jumlah Laporan Evaluasi Kinerja Perangkat Daerah</t>
  </si>
  <si>
    <t>Penyusunan Dokumen Perencanaan Perangkat Daerah</t>
  </si>
  <si>
    <t>Evaluasi Kinerja Perangkat Daerah</t>
  </si>
  <si>
    <t>Administrasi Keuangan Perangkat Daerah</t>
  </si>
  <si>
    <t>Jumlah dokumen administrasi keuangan sesuai standar</t>
  </si>
  <si>
    <t>Penyediaan Gaji dan Tunjangan ASN</t>
  </si>
  <si>
    <t>Koordinasi dan Penyusunan Laporan Keuangan Akhir Tahun SKPD</t>
  </si>
  <si>
    <t>Koordinasi dan Penyusunan Laporan Keuangan Bulanan/Triwulanan/Semseteran SKPD</t>
  </si>
  <si>
    <t>Penyusunan Pelaporan dan Analisis Prognosis Realisasi Anggaran</t>
  </si>
  <si>
    <t>Jumlah Dokumen Pelaporan dan Analisis Prognosis Realisasi Anggaran</t>
  </si>
  <si>
    <t>Administrasi Kepegawaian Perangkat Daerah</t>
  </si>
  <si>
    <t>Jumlah pelayanan administrasi kepegawaian sesuai dengan kebutuhan</t>
  </si>
  <si>
    <t>Pengadaan Pakaian Dinas Beserta Atribut Kelengkapannya</t>
  </si>
  <si>
    <t>Jumlah pelayanan administrasi umum sesuai dengan kebutuhan</t>
  </si>
  <si>
    <t>Penyediaan Jasa Penunjang Urusan Pemerintahan Daerah</t>
  </si>
  <si>
    <t>Penyediaan Jasa Surat Menyurat</t>
  </si>
  <si>
    <t>Penyediaan Jasa Komunikasi, Sumber Daya Air dan Listrik</t>
  </si>
  <si>
    <t>Penyediaan Jasa Pelayanan Umum Kantor</t>
  </si>
  <si>
    <t>Jumlah penyediaan jasa penunjang urusan pemerintahan daerah sesuai kebutuhan</t>
  </si>
  <si>
    <t>Jumlah Pemeliharaan Barang Milik Daerah sesuai kebutuhan</t>
  </si>
  <si>
    <t>Jumlah pelayanan administrasi keuangan dan operasional kepala daerah dan wakil kepala daerah</t>
  </si>
  <si>
    <t>Jumlah pelayanan fasilitasi kerumahtanggaan Sekretariat Daerah</t>
  </si>
  <si>
    <t>Jumlah Laporan Penyediaan Jasa Surat Menyurat</t>
  </si>
  <si>
    <t>Jumlah   Laporan   Penyediaan   Jasa   Komunikasi, Sumber  Daya Air  dan Listrik yang  Disediakan</t>
  </si>
  <si>
    <t>Dok</t>
  </si>
  <si>
    <t>Jumlah Orang yang Menerima Gaji dan Tunjangan ASN</t>
  </si>
  <si>
    <t>Jumlah Laporan Keuangan Akhir Tahun SKPD  dan Laporan Hasil  Koordinasi Penyusunan Laporan Keuangan Akhir Tahun SKPD</t>
  </si>
  <si>
    <t>Jumlah Laporan Keuangan Bulanan/Triwulanan/Semesteran SKPD dan Laporan Koordinasi Penyusunan Laporan Keuangan Bulanan/Triwulanan/Semesteran SKPD</t>
  </si>
  <si>
    <t>Jumlah Paket Pakaian Dinas beserta Atribut Kelengkapan</t>
  </si>
  <si>
    <t>Jumlah Laporan Penyediaan Jasa Pelayanan Umum Kantor yang  Disediakan</t>
  </si>
  <si>
    <t>Jumlah Kendaraan Perorangan Dinas atau Kendaraan Dinas Jabatan yang Dipelihara dan dibayarkan Pajaknya</t>
  </si>
  <si>
    <t>Koordinasi dan Penyusunan Laporan Capaian Kinerja dan Ikhtisar Kinerja SKPD</t>
  </si>
  <si>
    <t>Jumlah dokumen perencanaan dan evaluasi kinerja Setda yang berkualitas</t>
  </si>
  <si>
    <t>SEKRETARIAT DAERAH</t>
  </si>
  <si>
    <t>Meningkatnya akuntabilitas instansi pemerintah dan kualitas pelayanan publik</t>
  </si>
  <si>
    <t>SYAMSUDIN, S.IP.</t>
  </si>
  <si>
    <t>NIP. 19680907 199002 1 002</t>
  </si>
  <si>
    <t xml:space="preserve"> </t>
  </si>
  <si>
    <t>Kandangan, 05 Januari 2023</t>
  </si>
  <si>
    <t>PERIODE PELAKSANAAN TRIWULAN IV TAHUN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</si>
</sst>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 Narrow"/>
      <family val="2"/>
    </font>
    <font>
      <sz val="7"/>
      <color rgb="FF000000"/>
      <name val="Arial Narrow"/>
      <family val="2"/>
    </font>
    <font>
      <sz val="12"/>
      <color rgb="FF000000"/>
      <name val="Arial Narrow"/>
      <family val="2"/>
    </font>
    <font>
      <u/>
      <sz val="12"/>
      <color theme="1"/>
      <name val="Arial"/>
      <family val="2"/>
    </font>
    <font>
      <b/>
      <u/>
      <sz val="12"/>
      <color theme="1"/>
      <name val="Arial"/>
      <family val="2"/>
    </font>
    <font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/>
  </cellStyleXfs>
  <cellXfs count="144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/>
    </xf>
    <xf numFmtId="0" fontId="6" fillId="0" borderId="11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top" wrapText="1"/>
    </xf>
    <xf numFmtId="164" fontId="8" fillId="0" borderId="2" xfId="1" quotePrefix="1" applyNumberFormat="1" applyFont="1" applyFill="1" applyBorder="1" applyAlignment="1">
      <alignment vertical="top"/>
    </xf>
    <xf numFmtId="164" fontId="8" fillId="0" borderId="0" xfId="1" quotePrefix="1" applyNumberFormat="1" applyFont="1" applyFill="1" applyBorder="1" applyAlignment="1">
      <alignment vertical="top"/>
    </xf>
    <xf numFmtId="0" fontId="8" fillId="4" borderId="2" xfId="0" applyFont="1" applyFill="1" applyBorder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center"/>
    </xf>
    <xf numFmtId="0" fontId="10" fillId="5" borderId="16" xfId="2" applyFont="1" applyFill="1" applyBorder="1" applyAlignment="1">
      <alignment horizontal="center" vertical="center" wrapText="1"/>
    </xf>
    <xf numFmtId="0" fontId="10" fillId="0" borderId="16" xfId="2" applyFont="1" applyBorder="1" applyAlignment="1">
      <alignment horizontal="center" vertical="center" wrapText="1"/>
    </xf>
    <xf numFmtId="0" fontId="12" fillId="0" borderId="16" xfId="2" applyFont="1" applyBorder="1" applyAlignment="1">
      <alignment horizontal="center" vertical="center" wrapText="1"/>
    </xf>
    <xf numFmtId="0" fontId="6" fillId="0" borderId="0" xfId="0" applyFont="1"/>
    <xf numFmtId="164" fontId="6" fillId="0" borderId="2" xfId="1" quotePrefix="1" applyNumberFormat="1" applyFont="1" applyFill="1" applyBorder="1" applyAlignment="1">
      <alignment vertical="top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/>
    </xf>
    <xf numFmtId="0" fontId="6" fillId="0" borderId="6" xfId="0" applyFont="1" applyBorder="1" applyAlignment="1">
      <alignment horizontal="left" vertical="top" wrapText="1"/>
    </xf>
    <xf numFmtId="0" fontId="8" fillId="4" borderId="13" xfId="0" applyFont="1" applyFill="1" applyBorder="1" applyAlignment="1">
      <alignment horizontal="center"/>
    </xf>
    <xf numFmtId="0" fontId="8" fillId="4" borderId="13" xfId="0" applyFont="1" applyFill="1" applyBorder="1" applyAlignment="1">
      <alignment horizontal="left"/>
    </xf>
    <xf numFmtId="0" fontId="8" fillId="4" borderId="13" xfId="0" applyFont="1" applyFill="1" applyBorder="1"/>
    <xf numFmtId="0" fontId="8" fillId="4" borderId="12" xfId="0" applyFont="1" applyFill="1" applyBorder="1" applyAlignment="1">
      <alignment horizontal="center"/>
    </xf>
    <xf numFmtId="1" fontId="8" fillId="0" borderId="2" xfId="0" applyNumberFormat="1" applyFont="1" applyBorder="1" applyAlignment="1">
      <alignment horizontal="center" vertical="top" wrapText="1"/>
    </xf>
    <xf numFmtId="1" fontId="6" fillId="0" borderId="2" xfId="0" applyNumberFormat="1" applyFont="1" applyBorder="1" applyAlignment="1">
      <alignment horizontal="center" vertical="top" wrapText="1"/>
    </xf>
    <xf numFmtId="0" fontId="6" fillId="3" borderId="12" xfId="0" applyFont="1" applyFill="1" applyBorder="1" applyAlignment="1">
      <alignment horizontal="center" vertical="top" wrapText="1"/>
    </xf>
    <xf numFmtId="0" fontId="6" fillId="3" borderId="9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0" fontId="8" fillId="0" borderId="15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2" xfId="0" applyFont="1" applyBorder="1"/>
    <xf numFmtId="0" fontId="8" fillId="4" borderId="12" xfId="0" applyFont="1" applyFill="1" applyBorder="1" applyAlignment="1">
      <alignment horizontal="left" vertical="top"/>
    </xf>
    <xf numFmtId="0" fontId="8" fillId="4" borderId="13" xfId="0" applyFont="1" applyFill="1" applyBorder="1" applyAlignment="1">
      <alignment horizontal="left" vertical="top"/>
    </xf>
    <xf numFmtId="0" fontId="8" fillId="4" borderId="13" xfId="0" applyFont="1" applyFill="1" applyBorder="1" applyAlignment="1">
      <alignment horizontal="right"/>
    </xf>
    <xf numFmtId="0" fontId="8" fillId="4" borderId="14" xfId="0" applyFont="1" applyFill="1" applyBorder="1" applyAlignment="1">
      <alignment horizontal="right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11" xfId="0" applyFont="1" applyBorder="1" applyAlignment="1">
      <alignment vertical="top" wrapText="1"/>
    </xf>
    <xf numFmtId="0" fontId="8" fillId="4" borderId="1" xfId="0" applyFont="1" applyFill="1" applyBorder="1" applyAlignment="1">
      <alignment horizontal="right"/>
    </xf>
    <xf numFmtId="0" fontId="8" fillId="4" borderId="10" xfId="0" applyFont="1" applyFill="1" applyBorder="1" applyAlignment="1">
      <alignment horizontal="right"/>
    </xf>
    <xf numFmtId="2" fontId="8" fillId="4" borderId="15" xfId="0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/>
    </xf>
    <xf numFmtId="2" fontId="8" fillId="4" borderId="1" xfId="0" applyNumberFormat="1" applyFont="1" applyFill="1" applyBorder="1" applyAlignment="1">
      <alignment horizontal="right"/>
    </xf>
    <xf numFmtId="0" fontId="8" fillId="4" borderId="1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 vertical="center"/>
    </xf>
    <xf numFmtId="0" fontId="3" fillId="0" borderId="2" xfId="0" applyFont="1" applyBorder="1"/>
    <xf numFmtId="0" fontId="2" fillId="0" borderId="2" xfId="0" applyFont="1" applyBorder="1"/>
    <xf numFmtId="0" fontId="6" fillId="2" borderId="2" xfId="0" applyFont="1" applyFill="1" applyBorder="1" applyAlignment="1">
      <alignment vertical="top" wrapText="1"/>
    </xf>
    <xf numFmtId="0" fontId="4" fillId="3" borderId="2" xfId="0" applyFont="1" applyFill="1" applyBorder="1"/>
    <xf numFmtId="164" fontId="6" fillId="0" borderId="0" xfId="1" quotePrefix="1" applyNumberFormat="1" applyFont="1" applyFill="1" applyBorder="1" applyAlignment="1">
      <alignment vertical="top"/>
    </xf>
    <xf numFmtId="41" fontId="6" fillId="0" borderId="2" xfId="1" quotePrefix="1" applyNumberFormat="1" applyFont="1" applyFill="1" applyBorder="1" applyAlignment="1">
      <alignment vertical="top"/>
    </xf>
    <xf numFmtId="41" fontId="8" fillId="0" borderId="2" xfId="1" quotePrefix="1" applyNumberFormat="1" applyFont="1" applyFill="1" applyBorder="1" applyAlignment="1">
      <alignment vertical="top"/>
    </xf>
    <xf numFmtId="41" fontId="8" fillId="4" borderId="1" xfId="0" applyNumberFormat="1" applyFont="1" applyFill="1" applyBorder="1" applyAlignment="1">
      <alignment horizontal="right"/>
    </xf>
    <xf numFmtId="41" fontId="8" fillId="4" borderId="13" xfId="0" applyNumberFormat="1" applyFont="1" applyFill="1" applyBorder="1" applyAlignment="1">
      <alignment horizontal="right"/>
    </xf>
    <xf numFmtId="41" fontId="8" fillId="4" borderId="13" xfId="0" applyNumberFormat="1" applyFont="1" applyFill="1" applyBorder="1" applyAlignment="1">
      <alignment horizontal="left" vertical="top"/>
    </xf>
    <xf numFmtId="41" fontId="8" fillId="0" borderId="0" xfId="0" applyNumberFormat="1" applyFont="1"/>
    <xf numFmtId="41" fontId="4" fillId="0" borderId="0" xfId="0" applyNumberFormat="1" applyFont="1"/>
    <xf numFmtId="0" fontId="6" fillId="0" borderId="11" xfId="0" applyFont="1" applyBorder="1" applyAlignment="1">
      <alignment vertical="center" wrapText="1"/>
    </xf>
    <xf numFmtId="9" fontId="6" fillId="0" borderId="15" xfId="0" applyNumberFormat="1" applyFont="1" applyBorder="1" applyAlignment="1">
      <alignment horizontal="center" vertical="top"/>
    </xf>
    <xf numFmtId="1" fontId="6" fillId="0" borderId="15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left" vertical="top" wrapText="1"/>
    </xf>
    <xf numFmtId="9" fontId="6" fillId="0" borderId="2" xfId="0" applyNumberFormat="1" applyFont="1" applyBorder="1" applyAlignment="1">
      <alignment horizontal="center" vertical="top"/>
    </xf>
    <xf numFmtId="0" fontId="6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3" fontId="8" fillId="0" borderId="2" xfId="0" applyNumberFormat="1" applyFont="1" applyBorder="1" applyAlignment="1">
      <alignment horizontal="center" vertical="top" wrapText="1"/>
    </xf>
    <xf numFmtId="9" fontId="8" fillId="0" borderId="2" xfId="0" applyNumberFormat="1" applyFont="1" applyBorder="1" applyAlignment="1">
      <alignment horizontal="center" vertical="top"/>
    </xf>
    <xf numFmtId="2" fontId="6" fillId="0" borderId="2" xfId="0" applyNumberFormat="1" applyFont="1" applyBorder="1" applyAlignment="1">
      <alignment horizontal="center" vertical="top"/>
    </xf>
    <xf numFmtId="41" fontId="6" fillId="0" borderId="2" xfId="0" applyNumberFormat="1" applyFont="1" applyBorder="1" applyAlignment="1">
      <alignment vertical="top"/>
    </xf>
    <xf numFmtId="1" fontId="6" fillId="0" borderId="2" xfId="0" applyNumberFormat="1" applyFont="1" applyBorder="1" applyAlignment="1">
      <alignment horizontal="center" vertical="top"/>
    </xf>
    <xf numFmtId="2" fontId="6" fillId="0" borderId="12" xfId="0" applyNumberFormat="1" applyFont="1" applyBorder="1" applyAlignment="1">
      <alignment horizontal="center" vertical="top"/>
    </xf>
    <xf numFmtId="0" fontId="18" fillId="0" borderId="0" xfId="0" applyFont="1"/>
    <xf numFmtId="0" fontId="6" fillId="0" borderId="15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9" fontId="8" fillId="0" borderId="15" xfId="0" applyNumberFormat="1" applyFont="1" applyBorder="1" applyAlignment="1">
      <alignment horizontal="center" vertical="top"/>
    </xf>
    <xf numFmtId="1" fontId="8" fillId="0" borderId="15" xfId="0" applyNumberFormat="1" applyFont="1" applyBorder="1" applyAlignment="1">
      <alignment horizontal="center" vertical="top" wrapText="1"/>
    </xf>
    <xf numFmtId="3" fontId="8" fillId="0" borderId="15" xfId="0" applyNumberFormat="1" applyFont="1" applyBorder="1" applyAlignment="1">
      <alignment horizontal="center" vertical="top" wrapText="1"/>
    </xf>
    <xf numFmtId="3" fontId="6" fillId="0" borderId="15" xfId="0" applyNumberFormat="1" applyFont="1" applyBorder="1" applyAlignment="1">
      <alignment horizontal="center" vertical="top" wrapText="1"/>
    </xf>
    <xf numFmtId="0" fontId="8" fillId="6" borderId="2" xfId="0" applyFont="1" applyFill="1" applyBorder="1" applyAlignment="1">
      <alignment horizontal="left" vertical="center" wrapText="1"/>
    </xf>
    <xf numFmtId="0" fontId="8" fillId="4" borderId="9" xfId="0" applyFont="1" applyFill="1" applyBorder="1"/>
    <xf numFmtId="0" fontId="8" fillId="4" borderId="1" xfId="0" applyFont="1" applyFill="1" applyBorder="1"/>
    <xf numFmtId="164" fontId="6" fillId="7" borderId="2" xfId="1" quotePrefix="1" applyNumberFormat="1" applyFont="1" applyFill="1" applyBorder="1" applyAlignment="1">
      <alignment vertical="top"/>
    </xf>
    <xf numFmtId="1" fontId="6" fillId="7" borderId="2" xfId="0" applyNumberFormat="1" applyFont="1" applyFill="1" applyBorder="1" applyAlignment="1">
      <alignment horizontal="center" vertical="top" wrapText="1"/>
    </xf>
    <xf numFmtId="164" fontId="8" fillId="7" borderId="2" xfId="1" quotePrefix="1" applyNumberFormat="1" applyFont="1" applyFill="1" applyBorder="1" applyAlignment="1">
      <alignment vertical="top"/>
    </xf>
    <xf numFmtId="1" fontId="8" fillId="7" borderId="2" xfId="0" applyNumberFormat="1" applyFont="1" applyFill="1" applyBorder="1" applyAlignment="1">
      <alignment horizontal="center" vertical="top" wrapText="1"/>
    </xf>
    <xf numFmtId="1" fontId="6" fillId="7" borderId="15" xfId="0" applyNumberFormat="1" applyFont="1" applyFill="1" applyBorder="1" applyAlignment="1">
      <alignment horizontal="center" vertical="top" wrapText="1"/>
    </xf>
    <xf numFmtId="3" fontId="8" fillId="7" borderId="2" xfId="0" applyNumberFormat="1" applyFont="1" applyFill="1" applyBorder="1" applyAlignment="1">
      <alignment horizontal="center" vertical="top" wrapText="1"/>
    </xf>
    <xf numFmtId="0" fontId="6" fillId="7" borderId="2" xfId="0" applyFont="1" applyFill="1" applyBorder="1" applyAlignment="1">
      <alignment horizontal="center" vertical="top" wrapText="1"/>
    </xf>
    <xf numFmtId="0" fontId="8" fillId="7" borderId="2" xfId="0" applyFont="1" applyFill="1" applyBorder="1" applyAlignment="1">
      <alignment horizontal="center" vertical="top" wrapText="1"/>
    </xf>
    <xf numFmtId="0" fontId="18" fillId="0" borderId="2" xfId="0" applyFont="1" applyBorder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4" borderId="12" xfId="0" applyFont="1" applyFill="1" applyBorder="1" applyAlignment="1">
      <alignment horizontal="left"/>
    </xf>
    <xf numFmtId="0" fontId="8" fillId="4" borderId="13" xfId="0" applyFont="1" applyFill="1" applyBorder="1" applyAlignment="1">
      <alignment horizontal="left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6" fillId="3" borderId="6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top" wrapText="1"/>
    </xf>
    <xf numFmtId="0" fontId="6" fillId="3" borderId="14" xfId="0" applyFont="1" applyFill="1" applyBorder="1" applyAlignment="1">
      <alignment horizontal="center" vertical="top" wrapText="1"/>
    </xf>
    <xf numFmtId="0" fontId="6" fillId="3" borderId="3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41" fontId="6" fillId="3" borderId="6" xfId="0" applyNumberFormat="1" applyFont="1" applyFill="1" applyBorder="1" applyAlignment="1">
      <alignment horizontal="center" vertical="center"/>
    </xf>
    <xf numFmtId="41" fontId="6" fillId="3" borderId="15" xfId="0" applyNumberFormat="1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top" wrapText="1"/>
    </xf>
    <xf numFmtId="0" fontId="6" fillId="3" borderId="12" xfId="0" applyFont="1" applyFill="1" applyBorder="1" applyAlignment="1">
      <alignment horizontal="center" vertical="top"/>
    </xf>
    <xf numFmtId="0" fontId="6" fillId="3" borderId="14" xfId="0" applyFont="1" applyFill="1" applyBorder="1" applyAlignment="1">
      <alignment horizontal="center" vertical="top"/>
    </xf>
    <xf numFmtId="0" fontId="6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AK715"/>
  <sheetViews>
    <sheetView tabSelected="1" showRuler="0" topLeftCell="A12" zoomScale="70" zoomScaleNormal="70" zoomScaleSheetLayoutView="70" zoomScalePageLayoutView="55" workbookViewId="0">
      <selection activeCell="K19" sqref="K19"/>
    </sheetView>
  </sheetViews>
  <sheetFormatPr defaultColWidth="9.140625" defaultRowHeight="14.25" x14ac:dyDescent="0.2"/>
  <cols>
    <col min="1" max="1" width="6.42578125" style="1" customWidth="1"/>
    <col min="2" max="2" width="18" style="1" customWidth="1"/>
    <col min="3" max="3" width="23.28515625" style="1" customWidth="1"/>
    <col min="4" max="4" width="29.5703125" style="1" customWidth="1"/>
    <col min="5" max="5" width="10.7109375" style="1" customWidth="1"/>
    <col min="6" max="6" width="7.7109375" style="1" customWidth="1"/>
    <col min="7" max="7" width="18.28515625" style="1" customWidth="1"/>
    <col min="8" max="8" width="7.28515625" style="1" customWidth="1"/>
    <col min="9" max="9" width="21.42578125" style="1" customWidth="1"/>
    <col min="10" max="10" width="9" style="1" customWidth="1"/>
    <col min="11" max="11" width="23.42578125" style="65" customWidth="1"/>
    <col min="12" max="12" width="8.5703125" style="1" customWidth="1"/>
    <col min="13" max="13" width="24" style="1" customWidth="1"/>
    <col min="14" max="14" width="7.7109375" style="45" customWidth="1"/>
    <col min="15" max="15" width="18.7109375" style="1" customWidth="1"/>
    <col min="16" max="16" width="7.7109375" style="1" customWidth="1"/>
    <col min="17" max="17" width="21.28515625" style="1" customWidth="1"/>
    <col min="18" max="18" width="9" style="1" customWidth="1"/>
    <col min="19" max="19" width="17.85546875" style="1" customWidth="1"/>
    <col min="20" max="20" width="10" style="1" customWidth="1"/>
    <col min="21" max="21" width="12.85546875" style="1" customWidth="1"/>
    <col min="22" max="22" width="5.5703125" style="2" customWidth="1"/>
    <col min="23" max="23" width="20.7109375" style="1" customWidth="1"/>
    <col min="24" max="24" width="15.5703125" style="1" customWidth="1"/>
    <col min="25" max="25" width="5.5703125" style="2" customWidth="1"/>
    <col min="26" max="26" width="8" style="1" customWidth="1"/>
    <col min="27" max="27" width="19.140625" style="1" customWidth="1"/>
    <col min="28" max="28" width="8" style="1" customWidth="1"/>
    <col min="29" max="29" width="5.5703125" style="2" customWidth="1"/>
    <col min="30" max="30" width="10.7109375" style="1" customWidth="1"/>
    <col min="31" max="31" width="22.140625" style="39" customWidth="1"/>
    <col min="32" max="32" width="9.140625" style="1"/>
    <col min="33" max="37" width="19.5703125" style="1" customWidth="1"/>
    <col min="38" max="16384" width="9.140625" style="1"/>
  </cols>
  <sheetData>
    <row r="1" spans="1:37" ht="23.25" x14ac:dyDescent="0.35">
      <c r="A1" s="128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54"/>
    </row>
    <row r="2" spans="1:37" ht="23.25" x14ac:dyDescent="0.35">
      <c r="A2" s="128" t="s">
        <v>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55"/>
    </row>
    <row r="3" spans="1:37" ht="23.25" x14ac:dyDescent="0.35">
      <c r="A3" s="128" t="s">
        <v>123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55"/>
    </row>
    <row r="4" spans="1:37" ht="23.25" x14ac:dyDescent="0.35">
      <c r="A4" s="129" t="s">
        <v>129</v>
      </c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54"/>
    </row>
    <row r="5" spans="1:37" ht="18" x14ac:dyDescent="0.2">
      <c r="A5" s="130" t="s">
        <v>2</v>
      </c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</row>
    <row r="6" spans="1:37" ht="18" x14ac:dyDescent="0.25">
      <c r="A6" s="137" t="s">
        <v>123</v>
      </c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</row>
    <row r="7" spans="1:37" ht="81" customHeight="1" x14ac:dyDescent="0.2">
      <c r="A7" s="138" t="s">
        <v>3</v>
      </c>
      <c r="B7" s="138" t="s">
        <v>4</v>
      </c>
      <c r="C7" s="124" t="s">
        <v>5</v>
      </c>
      <c r="D7" s="124" t="s">
        <v>6</v>
      </c>
      <c r="E7" s="131" t="s">
        <v>7</v>
      </c>
      <c r="F7" s="139"/>
      <c r="G7" s="132"/>
      <c r="H7" s="131" t="s">
        <v>72</v>
      </c>
      <c r="I7" s="132"/>
      <c r="J7" s="131" t="s">
        <v>69</v>
      </c>
      <c r="K7" s="139"/>
      <c r="L7" s="131" t="s">
        <v>8</v>
      </c>
      <c r="M7" s="139"/>
      <c r="N7" s="139"/>
      <c r="O7" s="139"/>
      <c r="P7" s="139"/>
      <c r="Q7" s="139"/>
      <c r="R7" s="139"/>
      <c r="S7" s="132"/>
      <c r="T7" s="131" t="s">
        <v>44</v>
      </c>
      <c r="U7" s="139"/>
      <c r="V7" s="139"/>
      <c r="W7" s="139"/>
      <c r="X7" s="139"/>
      <c r="Y7" s="132"/>
      <c r="Z7" s="131" t="s">
        <v>70</v>
      </c>
      <c r="AA7" s="132"/>
      <c r="AB7" s="131" t="s">
        <v>71</v>
      </c>
      <c r="AC7" s="139"/>
      <c r="AD7" s="139"/>
      <c r="AE7" s="124" t="s">
        <v>9</v>
      </c>
      <c r="AG7" s="2"/>
      <c r="AH7" s="2"/>
      <c r="AI7" s="2"/>
      <c r="AJ7" s="2"/>
      <c r="AK7" s="2"/>
    </row>
    <row r="8" spans="1:37" ht="18" customHeight="1" x14ac:dyDescent="0.2">
      <c r="A8" s="138"/>
      <c r="B8" s="138"/>
      <c r="C8" s="124"/>
      <c r="D8" s="124"/>
      <c r="E8" s="133"/>
      <c r="F8" s="140"/>
      <c r="G8" s="134"/>
      <c r="H8" s="133"/>
      <c r="I8" s="134"/>
      <c r="J8" s="135"/>
      <c r="K8" s="141"/>
      <c r="L8" s="135"/>
      <c r="M8" s="141"/>
      <c r="N8" s="141"/>
      <c r="O8" s="141"/>
      <c r="P8" s="141"/>
      <c r="Q8" s="141"/>
      <c r="R8" s="141"/>
      <c r="S8" s="136"/>
      <c r="T8" s="135"/>
      <c r="U8" s="141"/>
      <c r="V8" s="141"/>
      <c r="W8" s="141"/>
      <c r="X8" s="141"/>
      <c r="Y8" s="136"/>
      <c r="Z8" s="135"/>
      <c r="AA8" s="136"/>
      <c r="AB8" s="135"/>
      <c r="AC8" s="141"/>
      <c r="AD8" s="141"/>
      <c r="AE8" s="124"/>
    </row>
    <row r="9" spans="1:37" ht="15.75" customHeight="1" x14ac:dyDescent="0.2">
      <c r="A9" s="138"/>
      <c r="B9" s="138"/>
      <c r="C9" s="124"/>
      <c r="D9" s="124"/>
      <c r="E9" s="135"/>
      <c r="F9" s="141"/>
      <c r="G9" s="136"/>
      <c r="H9" s="135"/>
      <c r="I9" s="136"/>
      <c r="J9" s="142">
        <v>2022</v>
      </c>
      <c r="K9" s="143"/>
      <c r="L9" s="125" t="s">
        <v>10</v>
      </c>
      <c r="M9" s="126"/>
      <c r="N9" s="125" t="s">
        <v>11</v>
      </c>
      <c r="O9" s="126"/>
      <c r="P9" s="125" t="s">
        <v>12</v>
      </c>
      <c r="Q9" s="126"/>
      <c r="R9" s="125" t="s">
        <v>13</v>
      </c>
      <c r="S9" s="126"/>
      <c r="T9" s="125">
        <v>2022</v>
      </c>
      <c r="U9" s="127"/>
      <c r="V9" s="127"/>
      <c r="W9" s="127"/>
      <c r="X9" s="127"/>
      <c r="Y9" s="126"/>
      <c r="Z9" s="125">
        <v>2022</v>
      </c>
      <c r="AA9" s="126"/>
      <c r="AB9" s="125">
        <v>2022</v>
      </c>
      <c r="AC9" s="127"/>
      <c r="AD9" s="126"/>
      <c r="AE9" s="56"/>
    </row>
    <row r="10" spans="1:37" ht="15.75" x14ac:dyDescent="0.25">
      <c r="A10" s="106">
        <v>1</v>
      </c>
      <c r="B10" s="106">
        <v>2</v>
      </c>
      <c r="C10" s="106">
        <v>3</v>
      </c>
      <c r="D10" s="106">
        <v>4</v>
      </c>
      <c r="E10" s="110">
        <v>5</v>
      </c>
      <c r="F10" s="118"/>
      <c r="G10" s="111"/>
      <c r="H10" s="110">
        <v>6</v>
      </c>
      <c r="I10" s="111"/>
      <c r="J10" s="119">
        <v>7</v>
      </c>
      <c r="K10" s="120"/>
      <c r="L10" s="119">
        <v>8</v>
      </c>
      <c r="M10" s="120"/>
      <c r="N10" s="119">
        <v>9</v>
      </c>
      <c r="O10" s="120"/>
      <c r="P10" s="119">
        <v>10</v>
      </c>
      <c r="Q10" s="120"/>
      <c r="R10" s="119">
        <v>11</v>
      </c>
      <c r="S10" s="120"/>
      <c r="T10" s="121">
        <v>12</v>
      </c>
      <c r="U10" s="122"/>
      <c r="V10" s="122"/>
      <c r="W10" s="122"/>
      <c r="X10" s="122"/>
      <c r="Y10" s="123"/>
      <c r="Z10" s="121">
        <v>13</v>
      </c>
      <c r="AA10" s="123"/>
      <c r="AB10" s="121">
        <v>14</v>
      </c>
      <c r="AC10" s="122"/>
      <c r="AD10" s="123"/>
      <c r="AE10" s="3">
        <v>15</v>
      </c>
    </row>
    <row r="11" spans="1:37" ht="87" customHeight="1" x14ac:dyDescent="0.2">
      <c r="A11" s="113"/>
      <c r="B11" s="113"/>
      <c r="C11" s="113"/>
      <c r="D11" s="113"/>
      <c r="E11" s="112" t="s">
        <v>14</v>
      </c>
      <c r="F11" s="114"/>
      <c r="G11" s="107" t="s">
        <v>15</v>
      </c>
      <c r="H11" s="112" t="s">
        <v>14</v>
      </c>
      <c r="I11" s="107" t="s">
        <v>15</v>
      </c>
      <c r="J11" s="112" t="s">
        <v>14</v>
      </c>
      <c r="K11" s="116" t="s">
        <v>15</v>
      </c>
      <c r="L11" s="112" t="s">
        <v>14</v>
      </c>
      <c r="M11" s="106" t="s">
        <v>15</v>
      </c>
      <c r="N11" s="112" t="s">
        <v>14</v>
      </c>
      <c r="O11" s="106" t="s">
        <v>15</v>
      </c>
      <c r="P11" s="112" t="s">
        <v>14</v>
      </c>
      <c r="Q11" s="106" t="s">
        <v>15</v>
      </c>
      <c r="R11" s="112" t="s">
        <v>14</v>
      </c>
      <c r="S11" s="106" t="s">
        <v>15</v>
      </c>
      <c r="T11" s="27" t="s">
        <v>16</v>
      </c>
      <c r="U11" s="110" t="s">
        <v>45</v>
      </c>
      <c r="V11" s="111"/>
      <c r="W11" s="4" t="s">
        <v>17</v>
      </c>
      <c r="X11" s="110" t="s">
        <v>46</v>
      </c>
      <c r="Y11" s="111"/>
      <c r="Z11" s="27" t="s">
        <v>18</v>
      </c>
      <c r="AA11" s="4" t="s">
        <v>19</v>
      </c>
      <c r="AB11" s="110" t="s">
        <v>20</v>
      </c>
      <c r="AC11" s="111"/>
      <c r="AD11" s="27" t="s">
        <v>21</v>
      </c>
      <c r="AE11" s="57"/>
    </row>
    <row r="12" spans="1:37" ht="15.75" x14ac:dyDescent="0.2">
      <c r="A12" s="107"/>
      <c r="B12" s="107"/>
      <c r="C12" s="107"/>
      <c r="D12" s="107"/>
      <c r="E12" s="108"/>
      <c r="F12" s="109"/>
      <c r="G12" s="115"/>
      <c r="H12" s="108"/>
      <c r="I12" s="115"/>
      <c r="J12" s="108"/>
      <c r="K12" s="117"/>
      <c r="L12" s="108"/>
      <c r="M12" s="107"/>
      <c r="N12" s="108"/>
      <c r="O12" s="107"/>
      <c r="P12" s="108"/>
      <c r="Q12" s="107"/>
      <c r="R12" s="108"/>
      <c r="S12" s="107"/>
      <c r="T12" s="28" t="s">
        <v>14</v>
      </c>
      <c r="U12" s="108" t="s">
        <v>14</v>
      </c>
      <c r="V12" s="109"/>
      <c r="W12" s="29" t="s">
        <v>15</v>
      </c>
      <c r="X12" s="108" t="s">
        <v>15</v>
      </c>
      <c r="Y12" s="109"/>
      <c r="Z12" s="28" t="s">
        <v>14</v>
      </c>
      <c r="AA12" s="29" t="s">
        <v>15</v>
      </c>
      <c r="AB12" s="108" t="s">
        <v>14</v>
      </c>
      <c r="AC12" s="109"/>
      <c r="AD12" s="53" t="s">
        <v>15</v>
      </c>
      <c r="AE12" s="57"/>
    </row>
    <row r="13" spans="1:37" ht="125.25" customHeight="1" x14ac:dyDescent="0.2">
      <c r="A13" s="69">
        <v>1</v>
      </c>
      <c r="B13" s="70" t="s">
        <v>124</v>
      </c>
      <c r="C13" s="71" t="s">
        <v>54</v>
      </c>
      <c r="D13" s="70" t="s">
        <v>68</v>
      </c>
      <c r="E13" s="18">
        <v>100</v>
      </c>
      <c r="F13" s="72" t="s">
        <v>67</v>
      </c>
      <c r="G13" s="17">
        <f>SUM(G14,G15,G19,G24,G26,G31,G35,G40,G42)</f>
        <v>27055945142</v>
      </c>
      <c r="H13" s="18">
        <v>100</v>
      </c>
      <c r="I13" s="17"/>
      <c r="J13" s="18">
        <v>100</v>
      </c>
      <c r="K13" s="59">
        <f>SUM(K14,K15,K19,K24,K26,K31,K35,K40,K42)</f>
        <v>26428247690</v>
      </c>
      <c r="L13" s="26">
        <v>100</v>
      </c>
      <c r="M13" s="91">
        <f>SUM(M14,M19,M24,M26,M31,M35,M40,M42)</f>
        <v>3497911266</v>
      </c>
      <c r="N13" s="92">
        <v>100</v>
      </c>
      <c r="O13" s="91">
        <f>SUM(O14,O19,O24,O26,O31,O35,O40,O42)</f>
        <v>8407552871</v>
      </c>
      <c r="P13" s="92">
        <v>100</v>
      </c>
      <c r="Q13" s="91">
        <f>SUM(Q14,Q19,Q24,Q26,Q31,Q35,Q40,Q42)</f>
        <v>5723049579</v>
      </c>
      <c r="R13" s="26">
        <v>100</v>
      </c>
      <c r="S13" s="17">
        <f>S14+S15+S19+S24+S26+S31+S35+S40+S42</f>
        <v>6276807222</v>
      </c>
      <c r="T13" s="79">
        <f>AVERAGE(L13,N13,P13,R13)</f>
        <v>100</v>
      </c>
      <c r="U13" s="79">
        <f>T13/J13*100</f>
        <v>100</v>
      </c>
      <c r="V13" s="69" t="s">
        <v>67</v>
      </c>
      <c r="W13" s="78">
        <f>SUM(M13,O13,Q13,S13)</f>
        <v>23905320938</v>
      </c>
      <c r="X13" s="77">
        <f>W13/K13*100</f>
        <v>90.453673729739435</v>
      </c>
      <c r="Y13" s="69" t="s">
        <v>67</v>
      </c>
      <c r="Z13" s="79">
        <f>H13+T13</f>
        <v>200</v>
      </c>
      <c r="AA13" s="78">
        <f>I13+W13</f>
        <v>23905320938</v>
      </c>
      <c r="AB13" s="79">
        <f>Z13/E13*100</f>
        <v>200</v>
      </c>
      <c r="AC13" s="69" t="s">
        <v>67</v>
      </c>
      <c r="AD13" s="80">
        <f>AA13/G13*100</f>
        <v>88.355150088217897</v>
      </c>
      <c r="AE13" s="71" t="s">
        <v>43</v>
      </c>
      <c r="AH13" s="9"/>
    </row>
    <row r="14" spans="1:37" ht="81" customHeight="1" x14ac:dyDescent="0.2">
      <c r="A14" s="5"/>
      <c r="B14" s="46"/>
      <c r="C14" s="66" t="s">
        <v>88</v>
      </c>
      <c r="D14" s="73" t="s">
        <v>89</v>
      </c>
      <c r="E14" s="82">
        <f>E16</f>
        <v>10</v>
      </c>
      <c r="F14" s="67" t="s">
        <v>114</v>
      </c>
      <c r="G14" s="17">
        <v>2948500</v>
      </c>
      <c r="H14" s="82">
        <f>H16</f>
        <v>10</v>
      </c>
      <c r="I14" s="17"/>
      <c r="J14" s="82">
        <f>J16</f>
        <v>10</v>
      </c>
      <c r="K14" s="59">
        <f>K16+K17</f>
        <v>5043500</v>
      </c>
      <c r="L14" s="68">
        <v>10</v>
      </c>
      <c r="M14" s="91">
        <v>1587500</v>
      </c>
      <c r="N14" s="92">
        <v>10</v>
      </c>
      <c r="O14" s="91">
        <f>SUM(O16:O17)</f>
        <v>0</v>
      </c>
      <c r="P14" s="92">
        <v>10</v>
      </c>
      <c r="Q14" s="91">
        <f>SUM(Q16:Q17)</f>
        <v>1507500</v>
      </c>
      <c r="R14" s="26">
        <v>10</v>
      </c>
      <c r="S14" s="17">
        <v>1504500</v>
      </c>
      <c r="T14" s="79">
        <f t="shared" ref="T14:T43" si="0">AVERAGE(L14,N14,P14,R14)</f>
        <v>10</v>
      </c>
      <c r="U14" s="79">
        <f t="shared" ref="U14:U38" si="1">T14/J14*100</f>
        <v>100</v>
      </c>
      <c r="V14" s="69" t="s">
        <v>67</v>
      </c>
      <c r="W14" s="78">
        <f t="shared" ref="W14:W25" si="2">SUM(M14,O14,Q14,S14)</f>
        <v>4599500</v>
      </c>
      <c r="X14" s="77">
        <f t="shared" ref="X14:X43" si="3">W14/K14*100</f>
        <v>91.196589669872111</v>
      </c>
      <c r="Y14" s="69" t="s">
        <v>67</v>
      </c>
      <c r="Z14" s="79">
        <f t="shared" ref="Z14:Z43" si="4">H14+T14</f>
        <v>20</v>
      </c>
      <c r="AA14" s="78">
        <f t="shared" ref="AA14:AA43" si="5">I14+W14</f>
        <v>4599500</v>
      </c>
      <c r="AB14" s="79">
        <f t="shared" ref="AB14:AB43" si="6">Z14/E14*100</f>
        <v>200</v>
      </c>
      <c r="AC14" s="69" t="s">
        <v>67</v>
      </c>
      <c r="AD14" s="80">
        <f t="shared" ref="AD14:AD43" si="7">AA14/G14*100</f>
        <v>155.99457351195522</v>
      </c>
      <c r="AE14" s="18"/>
      <c r="AH14" s="9"/>
    </row>
    <row r="15" spans="1:37" ht="83.25" customHeight="1" x14ac:dyDescent="0.2">
      <c r="A15" s="5"/>
      <c r="B15" s="6"/>
      <c r="C15" s="30"/>
      <c r="D15" s="32" t="s">
        <v>90</v>
      </c>
      <c r="E15" s="82">
        <f>E17</f>
        <v>5</v>
      </c>
      <c r="F15" s="67" t="s">
        <v>114</v>
      </c>
      <c r="G15" s="17">
        <v>2095000</v>
      </c>
      <c r="H15" s="82">
        <f>H17</f>
        <v>5</v>
      </c>
      <c r="I15" s="17"/>
      <c r="J15" s="82">
        <f>J17</f>
        <v>5</v>
      </c>
      <c r="K15" s="59">
        <v>2095000</v>
      </c>
      <c r="L15" s="68">
        <v>5</v>
      </c>
      <c r="M15" s="93">
        <v>0</v>
      </c>
      <c r="N15" s="92">
        <v>5</v>
      </c>
      <c r="O15" s="91">
        <v>0</v>
      </c>
      <c r="P15" s="92">
        <v>5</v>
      </c>
      <c r="Q15" s="91">
        <v>2590000</v>
      </c>
      <c r="R15" s="26">
        <v>5</v>
      </c>
      <c r="S15" s="17">
        <v>649700</v>
      </c>
      <c r="T15" s="79">
        <f t="shared" si="0"/>
        <v>5</v>
      </c>
      <c r="U15" s="79">
        <f t="shared" si="1"/>
        <v>100</v>
      </c>
      <c r="V15" s="69" t="s">
        <v>67</v>
      </c>
      <c r="W15" s="78">
        <f t="shared" si="2"/>
        <v>3239700</v>
      </c>
      <c r="X15" s="77">
        <f t="shared" si="3"/>
        <v>154.63961813842482</v>
      </c>
      <c r="Y15" s="69" t="s">
        <v>67</v>
      </c>
      <c r="Z15" s="79">
        <f t="shared" si="4"/>
        <v>10</v>
      </c>
      <c r="AA15" s="78">
        <f t="shared" si="5"/>
        <v>3239700</v>
      </c>
      <c r="AB15" s="79">
        <f t="shared" si="6"/>
        <v>200</v>
      </c>
      <c r="AC15" s="69" t="s">
        <v>67</v>
      </c>
      <c r="AD15" s="80">
        <f t="shared" si="7"/>
        <v>154.63961813842482</v>
      </c>
      <c r="AE15" s="18"/>
      <c r="AH15" s="9"/>
    </row>
    <row r="16" spans="1:37" ht="63.75" customHeight="1" x14ac:dyDescent="0.2">
      <c r="A16" s="5"/>
      <c r="B16" s="6"/>
      <c r="C16" s="74" t="s">
        <v>91</v>
      </c>
      <c r="D16" s="74" t="s">
        <v>89</v>
      </c>
      <c r="E16" s="83">
        <v>10</v>
      </c>
      <c r="F16" s="84" t="s">
        <v>114</v>
      </c>
      <c r="G16" s="8">
        <v>2948500</v>
      </c>
      <c r="H16" s="83">
        <v>10</v>
      </c>
      <c r="I16" s="17"/>
      <c r="J16" s="83">
        <v>10</v>
      </c>
      <c r="K16" s="60">
        <v>2948500</v>
      </c>
      <c r="L16" s="85">
        <v>10</v>
      </c>
      <c r="M16" s="93">
        <v>887500</v>
      </c>
      <c r="N16" s="94">
        <v>10</v>
      </c>
      <c r="O16" s="91">
        <v>0</v>
      </c>
      <c r="P16" s="94">
        <v>10</v>
      </c>
      <c r="Q16" s="91">
        <v>507500</v>
      </c>
      <c r="R16" s="26">
        <v>10</v>
      </c>
      <c r="S16" s="17">
        <v>1504500</v>
      </c>
      <c r="T16" s="79">
        <f t="shared" si="0"/>
        <v>10</v>
      </c>
      <c r="U16" s="79">
        <f t="shared" si="1"/>
        <v>100</v>
      </c>
      <c r="V16" s="69" t="s">
        <v>67</v>
      </c>
      <c r="W16" s="78">
        <f t="shared" si="2"/>
        <v>2899500</v>
      </c>
      <c r="X16" s="77">
        <f t="shared" si="3"/>
        <v>98.338138036289635</v>
      </c>
      <c r="Y16" s="69" t="s">
        <v>67</v>
      </c>
      <c r="Z16" s="79">
        <f t="shared" si="4"/>
        <v>20</v>
      </c>
      <c r="AA16" s="78">
        <f t="shared" si="5"/>
        <v>2899500</v>
      </c>
      <c r="AB16" s="79">
        <f t="shared" si="6"/>
        <v>200</v>
      </c>
      <c r="AC16" s="69" t="s">
        <v>67</v>
      </c>
      <c r="AD16" s="80">
        <f t="shared" si="7"/>
        <v>98.338138036289635</v>
      </c>
      <c r="AE16" s="18"/>
      <c r="AH16" s="9"/>
    </row>
    <row r="17" spans="1:34" ht="53.25" customHeight="1" x14ac:dyDescent="0.2">
      <c r="A17" s="5"/>
      <c r="B17" s="6"/>
      <c r="C17" s="31" t="s">
        <v>92</v>
      </c>
      <c r="D17" s="31" t="s">
        <v>90</v>
      </c>
      <c r="E17" s="83">
        <v>5</v>
      </c>
      <c r="F17" s="84" t="s">
        <v>114</v>
      </c>
      <c r="G17" s="8">
        <v>2095000</v>
      </c>
      <c r="H17" s="83">
        <v>5</v>
      </c>
      <c r="I17" s="17"/>
      <c r="J17" s="83">
        <v>5</v>
      </c>
      <c r="K17" s="60">
        <v>2095000</v>
      </c>
      <c r="L17" s="85">
        <v>1</v>
      </c>
      <c r="M17" s="93">
        <v>195000</v>
      </c>
      <c r="N17" s="94">
        <v>0</v>
      </c>
      <c r="O17" s="91">
        <v>0</v>
      </c>
      <c r="P17" s="94">
        <v>2</v>
      </c>
      <c r="Q17" s="91">
        <v>1000000</v>
      </c>
      <c r="R17" s="26">
        <v>2</v>
      </c>
      <c r="S17" s="17">
        <v>649700</v>
      </c>
      <c r="T17" s="79">
        <f t="shared" si="0"/>
        <v>1.25</v>
      </c>
      <c r="U17" s="79">
        <f t="shared" si="1"/>
        <v>25</v>
      </c>
      <c r="V17" s="69" t="s">
        <v>67</v>
      </c>
      <c r="W17" s="78">
        <f t="shared" si="2"/>
        <v>1844700</v>
      </c>
      <c r="X17" s="77">
        <f t="shared" si="3"/>
        <v>88.05250596658712</v>
      </c>
      <c r="Y17" s="69" t="s">
        <v>67</v>
      </c>
      <c r="Z17" s="79">
        <f t="shared" si="4"/>
        <v>6.25</v>
      </c>
      <c r="AA17" s="78">
        <f t="shared" si="5"/>
        <v>1844700</v>
      </c>
      <c r="AB17" s="79">
        <f t="shared" si="6"/>
        <v>125</v>
      </c>
      <c r="AC17" s="69" t="s">
        <v>67</v>
      </c>
      <c r="AD17" s="80">
        <f t="shared" si="7"/>
        <v>88.05250596658712</v>
      </c>
      <c r="AE17" s="18"/>
      <c r="AH17" s="9"/>
    </row>
    <row r="18" spans="1:34" ht="84.75" customHeight="1" x14ac:dyDescent="0.2">
      <c r="A18" s="5"/>
      <c r="B18" s="6"/>
      <c r="C18" s="88" t="s">
        <v>121</v>
      </c>
      <c r="D18" s="88" t="s">
        <v>122</v>
      </c>
      <c r="E18" s="7">
        <v>15</v>
      </c>
      <c r="F18" s="76" t="s">
        <v>114</v>
      </c>
      <c r="G18" s="8"/>
      <c r="H18" s="7">
        <v>15</v>
      </c>
      <c r="I18" s="8">
        <v>2250000</v>
      </c>
      <c r="J18" s="83"/>
      <c r="K18" s="60"/>
      <c r="L18" s="68"/>
      <c r="M18" s="93"/>
      <c r="N18" s="92"/>
      <c r="O18" s="91"/>
      <c r="P18" s="92"/>
      <c r="Q18" s="91"/>
      <c r="R18" s="26"/>
      <c r="S18" s="17"/>
      <c r="T18" s="79"/>
      <c r="U18" s="79"/>
      <c r="V18" s="69"/>
      <c r="W18" s="78"/>
      <c r="X18" s="77"/>
      <c r="Y18" s="69"/>
      <c r="Z18" s="79"/>
      <c r="AA18" s="78"/>
      <c r="AB18" s="79"/>
      <c r="AC18" s="69"/>
      <c r="AD18" s="80"/>
      <c r="AE18" s="18"/>
      <c r="AH18" s="9"/>
    </row>
    <row r="19" spans="1:34" ht="78" customHeight="1" x14ac:dyDescent="0.2">
      <c r="A19" s="5"/>
      <c r="B19" s="36"/>
      <c r="C19" s="32" t="s">
        <v>93</v>
      </c>
      <c r="D19" s="32" t="s">
        <v>94</v>
      </c>
      <c r="E19" s="82">
        <v>14</v>
      </c>
      <c r="F19" s="67" t="s">
        <v>114</v>
      </c>
      <c r="G19" s="17">
        <f>SUM(G20:G23)</f>
        <v>14047695575</v>
      </c>
      <c r="H19" s="82">
        <v>14</v>
      </c>
      <c r="I19" s="17">
        <f>SUM(I20:I23)</f>
        <v>11656314000</v>
      </c>
      <c r="J19" s="82">
        <v>14</v>
      </c>
      <c r="K19" s="59">
        <f>SUM(K20:K23)</f>
        <v>14840851560</v>
      </c>
      <c r="L19" s="68">
        <v>14</v>
      </c>
      <c r="M19" s="91">
        <f>SUM(M20:M23)</f>
        <v>2229331205</v>
      </c>
      <c r="N19" s="92">
        <v>14</v>
      </c>
      <c r="O19" s="91">
        <f>SUM(O20:O23)</f>
        <v>6274891252</v>
      </c>
      <c r="P19" s="92">
        <v>14</v>
      </c>
      <c r="Q19" s="91">
        <f>SUM(Q20:Q23)</f>
        <v>3613989987</v>
      </c>
      <c r="R19" s="26">
        <v>14</v>
      </c>
      <c r="S19" s="17">
        <f>S20+S21+S22+S23</f>
        <v>3072657802</v>
      </c>
      <c r="T19" s="79">
        <f t="shared" si="0"/>
        <v>14</v>
      </c>
      <c r="U19" s="79">
        <f t="shared" si="1"/>
        <v>100</v>
      </c>
      <c r="V19" s="69" t="s">
        <v>67</v>
      </c>
      <c r="W19" s="78">
        <f t="shared" si="2"/>
        <v>15190870246</v>
      </c>
      <c r="X19" s="77">
        <f t="shared" si="3"/>
        <v>102.35848114634737</v>
      </c>
      <c r="Y19" s="69" t="s">
        <v>67</v>
      </c>
      <c r="Z19" s="79">
        <f t="shared" si="4"/>
        <v>28</v>
      </c>
      <c r="AA19" s="78">
        <f t="shared" si="5"/>
        <v>26847184246</v>
      </c>
      <c r="AB19" s="79">
        <f t="shared" si="6"/>
        <v>200</v>
      </c>
      <c r="AC19" s="69" t="s">
        <v>67</v>
      </c>
      <c r="AD19" s="80">
        <f t="shared" si="7"/>
        <v>191.11450773305927</v>
      </c>
      <c r="AE19" s="18"/>
      <c r="AH19" s="9"/>
    </row>
    <row r="20" spans="1:34" ht="53.25" customHeight="1" x14ac:dyDescent="0.2">
      <c r="A20" s="5"/>
      <c r="B20" s="6"/>
      <c r="C20" s="31" t="s">
        <v>95</v>
      </c>
      <c r="D20" s="31" t="s">
        <v>115</v>
      </c>
      <c r="E20" s="83">
        <v>112</v>
      </c>
      <c r="F20" s="84" t="s">
        <v>86</v>
      </c>
      <c r="G20" s="8">
        <v>14042587875</v>
      </c>
      <c r="H20" s="83">
        <v>103</v>
      </c>
      <c r="I20" s="8">
        <v>11648571000</v>
      </c>
      <c r="J20" s="83">
        <v>112</v>
      </c>
      <c r="K20" s="60">
        <v>14835743560</v>
      </c>
      <c r="L20" s="85">
        <v>112</v>
      </c>
      <c r="M20" s="93">
        <v>2228858205</v>
      </c>
      <c r="N20" s="94">
        <v>112</v>
      </c>
      <c r="O20" s="93">
        <v>6274891252</v>
      </c>
      <c r="P20" s="94">
        <v>112</v>
      </c>
      <c r="Q20" s="93">
        <v>3613089987</v>
      </c>
      <c r="R20" s="26">
        <v>112</v>
      </c>
      <c r="S20" s="17">
        <v>3069196802</v>
      </c>
      <c r="T20" s="79">
        <f t="shared" si="0"/>
        <v>112</v>
      </c>
      <c r="U20" s="79">
        <f t="shared" si="1"/>
        <v>100</v>
      </c>
      <c r="V20" s="69" t="s">
        <v>67</v>
      </c>
      <c r="W20" s="78">
        <f t="shared" si="2"/>
        <v>15186036246</v>
      </c>
      <c r="X20" s="77">
        <f t="shared" si="3"/>
        <v>102.361140070825</v>
      </c>
      <c r="Y20" s="69" t="s">
        <v>67</v>
      </c>
      <c r="Z20" s="79">
        <f t="shared" si="4"/>
        <v>215</v>
      </c>
      <c r="AA20" s="78">
        <f t="shared" si="5"/>
        <v>26834607246</v>
      </c>
      <c r="AB20" s="79">
        <f t="shared" si="6"/>
        <v>191.96428571428572</v>
      </c>
      <c r="AC20" s="69" t="s">
        <v>67</v>
      </c>
      <c r="AD20" s="80">
        <f t="shared" si="7"/>
        <v>191.09445840658483</v>
      </c>
      <c r="AE20" s="18"/>
      <c r="AH20" s="9"/>
    </row>
    <row r="21" spans="1:34" ht="114" customHeight="1" x14ac:dyDescent="0.2">
      <c r="A21" s="5"/>
      <c r="B21" s="6"/>
      <c r="C21" s="31" t="s">
        <v>96</v>
      </c>
      <c r="D21" s="31" t="s">
        <v>116</v>
      </c>
      <c r="E21" s="83">
        <v>1</v>
      </c>
      <c r="F21" s="84" t="s">
        <v>114</v>
      </c>
      <c r="G21" s="8">
        <v>1575000</v>
      </c>
      <c r="H21" s="83">
        <v>1</v>
      </c>
      <c r="I21" s="8">
        <v>1950000</v>
      </c>
      <c r="J21" s="83">
        <v>1</v>
      </c>
      <c r="K21" s="60">
        <v>1575000</v>
      </c>
      <c r="L21" s="85">
        <v>1</v>
      </c>
      <c r="M21" s="93">
        <v>0</v>
      </c>
      <c r="N21" s="92">
        <v>1</v>
      </c>
      <c r="O21" s="91">
        <v>0</v>
      </c>
      <c r="P21" s="92">
        <v>1</v>
      </c>
      <c r="Q21" s="93">
        <v>375000</v>
      </c>
      <c r="R21" s="26">
        <v>1</v>
      </c>
      <c r="S21" s="17">
        <v>1200000</v>
      </c>
      <c r="T21" s="79">
        <f t="shared" si="0"/>
        <v>1</v>
      </c>
      <c r="U21" s="79">
        <f t="shared" si="1"/>
        <v>100</v>
      </c>
      <c r="V21" s="69" t="s">
        <v>67</v>
      </c>
      <c r="W21" s="78">
        <f t="shared" si="2"/>
        <v>1575000</v>
      </c>
      <c r="X21" s="77">
        <f t="shared" si="3"/>
        <v>100</v>
      </c>
      <c r="Y21" s="69" t="s">
        <v>67</v>
      </c>
      <c r="Z21" s="79">
        <f t="shared" si="4"/>
        <v>2</v>
      </c>
      <c r="AA21" s="78">
        <f t="shared" si="5"/>
        <v>3525000</v>
      </c>
      <c r="AB21" s="79">
        <f t="shared" si="6"/>
        <v>200</v>
      </c>
      <c r="AC21" s="69" t="s">
        <v>67</v>
      </c>
      <c r="AD21" s="80">
        <f t="shared" si="7"/>
        <v>223.80952380952382</v>
      </c>
      <c r="AE21" s="18"/>
      <c r="AH21" s="9"/>
    </row>
    <row r="22" spans="1:34" ht="112.5" customHeight="1" x14ac:dyDescent="0.2">
      <c r="A22" s="5"/>
      <c r="B22" s="6"/>
      <c r="C22" s="31" t="s">
        <v>97</v>
      </c>
      <c r="D22" s="31" t="s">
        <v>117</v>
      </c>
      <c r="E22" s="83">
        <v>12</v>
      </c>
      <c r="F22" s="84" t="s">
        <v>80</v>
      </c>
      <c r="G22" s="8">
        <v>2138950</v>
      </c>
      <c r="H22" s="83">
        <v>12</v>
      </c>
      <c r="I22" s="8">
        <v>5793000</v>
      </c>
      <c r="J22" s="83">
        <v>12</v>
      </c>
      <c r="K22" s="60">
        <v>2139250</v>
      </c>
      <c r="L22" s="85">
        <v>3</v>
      </c>
      <c r="M22" s="93">
        <v>473000</v>
      </c>
      <c r="N22" s="92">
        <v>0</v>
      </c>
      <c r="O22" s="91">
        <v>0</v>
      </c>
      <c r="P22" s="92">
        <v>0</v>
      </c>
      <c r="Q22" s="93">
        <v>0</v>
      </c>
      <c r="R22" s="26">
        <v>9</v>
      </c>
      <c r="S22" s="17">
        <v>1665000</v>
      </c>
      <c r="T22" s="79">
        <f t="shared" si="0"/>
        <v>3</v>
      </c>
      <c r="U22" s="79">
        <f t="shared" si="1"/>
        <v>25</v>
      </c>
      <c r="V22" s="69" t="s">
        <v>67</v>
      </c>
      <c r="W22" s="78">
        <f t="shared" si="2"/>
        <v>2138000</v>
      </c>
      <c r="X22" s="77">
        <f t="shared" si="3"/>
        <v>99.941568306649529</v>
      </c>
      <c r="Y22" s="69" t="s">
        <v>67</v>
      </c>
      <c r="Z22" s="79">
        <f t="shared" si="4"/>
        <v>15</v>
      </c>
      <c r="AA22" s="78">
        <f t="shared" si="5"/>
        <v>7931000</v>
      </c>
      <c r="AB22" s="79">
        <f t="shared" si="6"/>
        <v>125</v>
      </c>
      <c r="AC22" s="69" t="s">
        <v>67</v>
      </c>
      <c r="AD22" s="80">
        <f t="shared" si="7"/>
        <v>370.78940601697093</v>
      </c>
      <c r="AE22" s="18"/>
      <c r="AH22" s="9"/>
    </row>
    <row r="23" spans="1:34" ht="73.5" customHeight="1" x14ac:dyDescent="0.2">
      <c r="A23" s="5"/>
      <c r="B23" s="6"/>
      <c r="C23" s="31" t="s">
        <v>98</v>
      </c>
      <c r="D23" s="31" t="s">
        <v>99</v>
      </c>
      <c r="E23" s="83">
        <v>3</v>
      </c>
      <c r="F23" s="84" t="s">
        <v>114</v>
      </c>
      <c r="G23" s="8">
        <v>1393750</v>
      </c>
      <c r="H23" s="83">
        <v>1</v>
      </c>
      <c r="I23" s="17"/>
      <c r="J23" s="83">
        <v>1</v>
      </c>
      <c r="K23" s="60">
        <v>1393750</v>
      </c>
      <c r="L23" s="85">
        <v>0</v>
      </c>
      <c r="M23" s="93">
        <v>0</v>
      </c>
      <c r="N23" s="92">
        <v>0</v>
      </c>
      <c r="O23" s="91">
        <v>0</v>
      </c>
      <c r="P23" s="92">
        <v>0.5</v>
      </c>
      <c r="Q23" s="93">
        <v>525000</v>
      </c>
      <c r="R23" s="26">
        <v>1</v>
      </c>
      <c r="S23" s="17">
        <v>596000</v>
      </c>
      <c r="T23" s="79">
        <f t="shared" si="0"/>
        <v>0.375</v>
      </c>
      <c r="U23" s="79">
        <f t="shared" si="1"/>
        <v>37.5</v>
      </c>
      <c r="V23" s="69" t="s">
        <v>67</v>
      </c>
      <c r="W23" s="78">
        <f t="shared" si="2"/>
        <v>1121000</v>
      </c>
      <c r="X23" s="77">
        <f t="shared" si="3"/>
        <v>80.430493273542609</v>
      </c>
      <c r="Y23" s="69" t="s">
        <v>67</v>
      </c>
      <c r="Z23" s="79">
        <f t="shared" si="4"/>
        <v>1.375</v>
      </c>
      <c r="AA23" s="78">
        <f t="shared" si="5"/>
        <v>1121000</v>
      </c>
      <c r="AB23" s="79">
        <f t="shared" si="6"/>
        <v>45.833333333333329</v>
      </c>
      <c r="AC23" s="69" t="s">
        <v>67</v>
      </c>
      <c r="AD23" s="80">
        <f t="shared" si="7"/>
        <v>80.430493273542609</v>
      </c>
      <c r="AE23" s="18"/>
      <c r="AH23" s="9"/>
    </row>
    <row r="24" spans="1:34" s="81" customFormat="1" ht="69" customHeight="1" x14ac:dyDescent="0.25">
      <c r="A24" s="5"/>
      <c r="B24" s="6"/>
      <c r="C24" s="32" t="s">
        <v>100</v>
      </c>
      <c r="D24" s="32" t="s">
        <v>101</v>
      </c>
      <c r="E24" s="82">
        <v>12</v>
      </c>
      <c r="F24" s="67" t="s">
        <v>42</v>
      </c>
      <c r="G24" s="59">
        <f>SUM(G25)</f>
        <v>170167380</v>
      </c>
      <c r="H24" s="82">
        <v>12</v>
      </c>
      <c r="I24" s="59">
        <f>SUM(I25)</f>
        <v>224250000</v>
      </c>
      <c r="J24" s="82">
        <v>12</v>
      </c>
      <c r="K24" s="59">
        <f>SUM(K25)</f>
        <v>361737300</v>
      </c>
      <c r="L24" s="68">
        <v>12</v>
      </c>
      <c r="M24" s="91">
        <f>SUM(M25)</f>
        <v>0</v>
      </c>
      <c r="N24" s="92">
        <v>12</v>
      </c>
      <c r="O24" s="91">
        <f>SUM(O25)</f>
        <v>38650000</v>
      </c>
      <c r="P24" s="92">
        <v>12</v>
      </c>
      <c r="Q24" s="91">
        <f>SUM(Q25)</f>
        <v>29090000</v>
      </c>
      <c r="R24" s="26">
        <v>12</v>
      </c>
      <c r="S24" s="17">
        <v>181800000</v>
      </c>
      <c r="T24" s="79">
        <f t="shared" si="0"/>
        <v>12</v>
      </c>
      <c r="U24" s="79">
        <f t="shared" si="1"/>
        <v>100</v>
      </c>
      <c r="V24" s="69" t="s">
        <v>67</v>
      </c>
      <c r="W24" s="78">
        <f t="shared" si="2"/>
        <v>249540000</v>
      </c>
      <c r="X24" s="77">
        <f t="shared" si="3"/>
        <v>68.983762526009897</v>
      </c>
      <c r="Y24" s="69" t="s">
        <v>67</v>
      </c>
      <c r="Z24" s="79">
        <f t="shared" si="4"/>
        <v>24</v>
      </c>
      <c r="AA24" s="78">
        <f t="shared" si="5"/>
        <v>473790000</v>
      </c>
      <c r="AB24" s="79">
        <f t="shared" si="6"/>
        <v>200</v>
      </c>
      <c r="AC24" s="69" t="s">
        <v>67</v>
      </c>
      <c r="AD24" s="80">
        <f t="shared" si="7"/>
        <v>278.42586516875326</v>
      </c>
      <c r="AE24" s="18"/>
      <c r="AH24" s="58"/>
    </row>
    <row r="25" spans="1:34" ht="78.75" customHeight="1" x14ac:dyDescent="0.2">
      <c r="A25" s="5"/>
      <c r="B25" s="6"/>
      <c r="C25" s="31" t="s">
        <v>102</v>
      </c>
      <c r="D25" s="31" t="s">
        <v>118</v>
      </c>
      <c r="E25" s="83">
        <v>12</v>
      </c>
      <c r="F25" s="84" t="s">
        <v>76</v>
      </c>
      <c r="G25" s="8">
        <v>170167380</v>
      </c>
      <c r="H25" s="83">
        <v>12</v>
      </c>
      <c r="I25" s="8">
        <v>224250000</v>
      </c>
      <c r="J25" s="83">
        <v>12</v>
      </c>
      <c r="K25" s="60">
        <v>361737300</v>
      </c>
      <c r="L25" s="85">
        <v>0</v>
      </c>
      <c r="M25" s="93">
        <v>0</v>
      </c>
      <c r="N25" s="94">
        <v>2</v>
      </c>
      <c r="O25" s="93">
        <v>38650000</v>
      </c>
      <c r="P25" s="94">
        <v>2</v>
      </c>
      <c r="Q25" s="93">
        <v>29090000</v>
      </c>
      <c r="R25" s="26"/>
      <c r="S25" s="8">
        <v>181800000</v>
      </c>
      <c r="T25" s="79">
        <f t="shared" si="0"/>
        <v>1.3333333333333333</v>
      </c>
      <c r="U25" s="79">
        <f t="shared" si="1"/>
        <v>11.111111111111111</v>
      </c>
      <c r="V25" s="69" t="s">
        <v>67</v>
      </c>
      <c r="W25" s="78">
        <f t="shared" si="2"/>
        <v>249540000</v>
      </c>
      <c r="X25" s="77">
        <f t="shared" si="3"/>
        <v>68.983762526009897</v>
      </c>
      <c r="Y25" s="69" t="s">
        <v>67</v>
      </c>
      <c r="Z25" s="79">
        <f t="shared" si="4"/>
        <v>13.333333333333334</v>
      </c>
      <c r="AA25" s="78">
        <f t="shared" si="5"/>
        <v>473790000</v>
      </c>
      <c r="AB25" s="79">
        <f t="shared" si="6"/>
        <v>111.11111111111111</v>
      </c>
      <c r="AC25" s="69" t="s">
        <v>67</v>
      </c>
      <c r="AD25" s="80">
        <f t="shared" si="7"/>
        <v>278.42586516875326</v>
      </c>
      <c r="AE25" s="18"/>
      <c r="AH25" s="9"/>
    </row>
    <row r="26" spans="1:34" s="81" customFormat="1" ht="72" customHeight="1" x14ac:dyDescent="0.25">
      <c r="A26" s="5"/>
      <c r="B26" s="6"/>
      <c r="C26" s="32" t="s">
        <v>55</v>
      </c>
      <c r="D26" s="32" t="s">
        <v>103</v>
      </c>
      <c r="E26" s="68">
        <v>12</v>
      </c>
      <c r="F26" s="67" t="s">
        <v>42</v>
      </c>
      <c r="G26" s="17">
        <f>SUM(G27:G30)</f>
        <v>4784970515</v>
      </c>
      <c r="H26" s="68">
        <v>12</v>
      </c>
      <c r="I26" s="17">
        <f>SUM(I27:I30)</f>
        <v>4392555474</v>
      </c>
      <c r="J26" s="68">
        <v>12</v>
      </c>
      <c r="K26" s="59">
        <f>SUM(K27:K30)</f>
        <v>4909662750</v>
      </c>
      <c r="L26" s="68">
        <v>12</v>
      </c>
      <c r="M26" s="91">
        <f>SUM(M27:M30)</f>
        <v>571942407</v>
      </c>
      <c r="N26" s="92">
        <v>12</v>
      </c>
      <c r="O26" s="91">
        <f>SUM(O27:O30)</f>
        <v>835967675</v>
      </c>
      <c r="P26" s="92">
        <v>12</v>
      </c>
      <c r="Q26" s="91">
        <f>SUM(Q27:Q30)</f>
        <v>963064787</v>
      </c>
      <c r="R26" s="26">
        <v>12</v>
      </c>
      <c r="S26" s="17">
        <f>S27+S28+S29+S30</f>
        <v>1953433091</v>
      </c>
      <c r="T26" s="79">
        <f>AVERAGE(L26,N26,P26,R26)</f>
        <v>12</v>
      </c>
      <c r="U26" s="79">
        <f t="shared" si="1"/>
        <v>100</v>
      </c>
      <c r="V26" s="69" t="s">
        <v>67</v>
      </c>
      <c r="W26" s="78">
        <f>SUM(M26,O26,Q26,S26)</f>
        <v>4324407960</v>
      </c>
      <c r="X26" s="77">
        <f t="shared" si="3"/>
        <v>88.079531735657397</v>
      </c>
      <c r="Y26" s="69" t="s">
        <v>67</v>
      </c>
      <c r="Z26" s="79">
        <f t="shared" si="4"/>
        <v>24</v>
      </c>
      <c r="AA26" s="78">
        <f t="shared" si="5"/>
        <v>8716963434</v>
      </c>
      <c r="AB26" s="79">
        <f t="shared" si="6"/>
        <v>200</v>
      </c>
      <c r="AC26" s="69" t="s">
        <v>67</v>
      </c>
      <c r="AD26" s="80">
        <f t="shared" si="7"/>
        <v>182.17381709404324</v>
      </c>
      <c r="AE26" s="18"/>
      <c r="AH26" s="58"/>
    </row>
    <row r="27" spans="1:34" ht="72.75" customHeight="1" x14ac:dyDescent="0.2">
      <c r="A27" s="5"/>
      <c r="B27" s="6"/>
      <c r="C27" s="31" t="s">
        <v>56</v>
      </c>
      <c r="D27" s="31" t="s">
        <v>75</v>
      </c>
      <c r="E27" s="25">
        <v>12</v>
      </c>
      <c r="F27" s="76" t="s">
        <v>76</v>
      </c>
      <c r="G27" s="8">
        <v>788641915</v>
      </c>
      <c r="H27" s="83">
        <v>12</v>
      </c>
      <c r="I27" s="8">
        <f>1309592014+280313914</f>
        <v>1589905928</v>
      </c>
      <c r="J27" s="25">
        <v>12</v>
      </c>
      <c r="K27" s="60">
        <v>1186061150</v>
      </c>
      <c r="L27" s="75">
        <v>3</v>
      </c>
      <c r="M27" s="93">
        <v>16879500</v>
      </c>
      <c r="N27" s="94">
        <v>3</v>
      </c>
      <c r="O27" s="93">
        <v>177767200</v>
      </c>
      <c r="P27" s="94">
        <v>3</v>
      </c>
      <c r="Q27" s="93">
        <v>64920700</v>
      </c>
      <c r="R27" s="25">
        <v>3</v>
      </c>
      <c r="S27" s="8">
        <v>816418300</v>
      </c>
      <c r="T27" s="79">
        <f t="shared" si="0"/>
        <v>3</v>
      </c>
      <c r="U27" s="79">
        <f t="shared" si="1"/>
        <v>25</v>
      </c>
      <c r="V27" s="69" t="s">
        <v>67</v>
      </c>
      <c r="W27" s="78">
        <f t="shared" ref="W27:W43" si="8">SUM(M27,O27,Q27,S27)</f>
        <v>1075985700</v>
      </c>
      <c r="X27" s="77">
        <f t="shared" si="3"/>
        <v>90.719243270045553</v>
      </c>
      <c r="Y27" s="69" t="s">
        <v>67</v>
      </c>
      <c r="Z27" s="79">
        <f t="shared" si="4"/>
        <v>15</v>
      </c>
      <c r="AA27" s="78">
        <f t="shared" si="5"/>
        <v>2665891628</v>
      </c>
      <c r="AB27" s="79">
        <f t="shared" si="6"/>
        <v>125</v>
      </c>
      <c r="AC27" s="69" t="s">
        <v>67</v>
      </c>
      <c r="AD27" s="80">
        <f t="shared" si="7"/>
        <v>338.03575200539524</v>
      </c>
      <c r="AE27" s="7"/>
      <c r="AH27" s="9"/>
    </row>
    <row r="28" spans="1:34" ht="52.5" customHeight="1" x14ac:dyDescent="0.2">
      <c r="A28" s="5"/>
      <c r="B28" s="6"/>
      <c r="C28" s="31" t="s">
        <v>57</v>
      </c>
      <c r="D28" s="31" t="s">
        <v>77</v>
      </c>
      <c r="E28" s="25">
        <v>12</v>
      </c>
      <c r="F28" s="76" t="s">
        <v>76</v>
      </c>
      <c r="G28" s="8">
        <v>1120160000</v>
      </c>
      <c r="H28" s="83">
        <v>12</v>
      </c>
      <c r="I28" s="8">
        <f>977690000+20000000</f>
        <v>997690000</v>
      </c>
      <c r="J28" s="7">
        <v>12</v>
      </c>
      <c r="K28" s="60">
        <v>1082610000</v>
      </c>
      <c r="L28" s="75">
        <v>2</v>
      </c>
      <c r="M28" s="93">
        <v>76630000</v>
      </c>
      <c r="N28" s="94">
        <v>3</v>
      </c>
      <c r="O28" s="93">
        <v>176657500</v>
      </c>
      <c r="P28" s="94">
        <v>4</v>
      </c>
      <c r="Q28" s="93">
        <v>266057500</v>
      </c>
      <c r="R28" s="25">
        <v>3</v>
      </c>
      <c r="S28" s="8">
        <v>452645500</v>
      </c>
      <c r="T28" s="79">
        <f t="shared" si="0"/>
        <v>3</v>
      </c>
      <c r="U28" s="79">
        <f t="shared" si="1"/>
        <v>25</v>
      </c>
      <c r="V28" s="69" t="s">
        <v>67</v>
      </c>
      <c r="W28" s="78">
        <f t="shared" si="8"/>
        <v>971990500</v>
      </c>
      <c r="X28" s="77">
        <f t="shared" si="3"/>
        <v>89.782146848819053</v>
      </c>
      <c r="Y28" s="69" t="s">
        <v>67</v>
      </c>
      <c r="Z28" s="79">
        <f t="shared" si="4"/>
        <v>15</v>
      </c>
      <c r="AA28" s="78">
        <f t="shared" si="5"/>
        <v>1969680500</v>
      </c>
      <c r="AB28" s="79">
        <f t="shared" si="6"/>
        <v>125</v>
      </c>
      <c r="AC28" s="69" t="s">
        <v>67</v>
      </c>
      <c r="AD28" s="80">
        <f t="shared" si="7"/>
        <v>175.83921046993288</v>
      </c>
      <c r="AH28" s="9"/>
    </row>
    <row r="29" spans="1:34" ht="67.5" customHeight="1" x14ac:dyDescent="0.2">
      <c r="A29" s="5"/>
      <c r="B29" s="6"/>
      <c r="C29" s="31" t="s">
        <v>73</v>
      </c>
      <c r="D29" s="31" t="s">
        <v>78</v>
      </c>
      <c r="E29" s="85">
        <v>12</v>
      </c>
      <c r="F29" s="76" t="s">
        <v>76</v>
      </c>
      <c r="G29" s="8">
        <v>26168600</v>
      </c>
      <c r="H29" s="83">
        <v>12</v>
      </c>
      <c r="I29" s="8">
        <v>60337500</v>
      </c>
      <c r="J29" s="85">
        <v>12</v>
      </c>
      <c r="K29" s="60">
        <v>81991600</v>
      </c>
      <c r="L29" s="86">
        <v>3</v>
      </c>
      <c r="M29" s="93">
        <v>3760000</v>
      </c>
      <c r="N29" s="94">
        <v>0</v>
      </c>
      <c r="O29" s="93">
        <v>0</v>
      </c>
      <c r="P29" s="94">
        <v>2</v>
      </c>
      <c r="Q29" s="93">
        <v>2093000</v>
      </c>
      <c r="R29" s="25">
        <v>5</v>
      </c>
      <c r="S29" s="8">
        <v>37237500</v>
      </c>
      <c r="T29" s="79">
        <f t="shared" si="0"/>
        <v>2.5</v>
      </c>
      <c r="U29" s="79">
        <f t="shared" si="1"/>
        <v>20.833333333333336</v>
      </c>
      <c r="V29" s="69" t="s">
        <v>67</v>
      </c>
      <c r="W29" s="78">
        <f t="shared" si="8"/>
        <v>43090500</v>
      </c>
      <c r="X29" s="77">
        <f t="shared" si="3"/>
        <v>52.554773903668185</v>
      </c>
      <c r="Y29" s="69" t="s">
        <v>67</v>
      </c>
      <c r="Z29" s="79">
        <f t="shared" si="4"/>
        <v>14.5</v>
      </c>
      <c r="AA29" s="78">
        <f t="shared" si="5"/>
        <v>103428000</v>
      </c>
      <c r="AB29" s="79">
        <f t="shared" si="6"/>
        <v>120.83333333333333</v>
      </c>
      <c r="AC29" s="69" t="s">
        <v>67</v>
      </c>
      <c r="AD29" s="80">
        <f t="shared" si="7"/>
        <v>395.23703981107133</v>
      </c>
      <c r="AH29" s="9"/>
    </row>
    <row r="30" spans="1:34" ht="68.25" customHeight="1" x14ac:dyDescent="0.2">
      <c r="A30" s="5"/>
      <c r="B30" s="6"/>
      <c r="C30" s="31" t="s">
        <v>74</v>
      </c>
      <c r="D30" s="31" t="s">
        <v>79</v>
      </c>
      <c r="E30" s="85">
        <v>12</v>
      </c>
      <c r="F30" s="76" t="s">
        <v>80</v>
      </c>
      <c r="G30" s="8">
        <v>2850000000</v>
      </c>
      <c r="H30" s="83">
        <v>12</v>
      </c>
      <c r="I30" s="8">
        <v>1744622046</v>
      </c>
      <c r="J30" s="85">
        <v>12</v>
      </c>
      <c r="K30" s="60">
        <v>2559000000</v>
      </c>
      <c r="L30" s="86">
        <v>3</v>
      </c>
      <c r="M30" s="93">
        <v>474672907</v>
      </c>
      <c r="N30" s="94">
        <v>3</v>
      </c>
      <c r="O30" s="93">
        <v>481542975</v>
      </c>
      <c r="P30" s="94">
        <v>3</v>
      </c>
      <c r="Q30" s="93">
        <v>629993587</v>
      </c>
      <c r="R30" s="25">
        <v>3</v>
      </c>
      <c r="S30" s="8">
        <v>647131791</v>
      </c>
      <c r="T30" s="79">
        <f t="shared" si="0"/>
        <v>3</v>
      </c>
      <c r="U30" s="79">
        <f t="shared" si="1"/>
        <v>25</v>
      </c>
      <c r="V30" s="69" t="s">
        <v>67</v>
      </c>
      <c r="W30" s="78">
        <f t="shared" si="8"/>
        <v>2233341260</v>
      </c>
      <c r="X30" s="77">
        <f t="shared" si="3"/>
        <v>87.273984368894091</v>
      </c>
      <c r="Y30" s="69" t="s">
        <v>67</v>
      </c>
      <c r="Z30" s="79">
        <f t="shared" si="4"/>
        <v>15</v>
      </c>
      <c r="AA30" s="78">
        <f t="shared" si="5"/>
        <v>3977963306</v>
      </c>
      <c r="AB30" s="79">
        <f t="shared" si="6"/>
        <v>125</v>
      </c>
      <c r="AC30" s="69" t="s">
        <v>67</v>
      </c>
      <c r="AD30" s="80">
        <f t="shared" si="7"/>
        <v>139.57765985964912</v>
      </c>
      <c r="AH30" s="9"/>
    </row>
    <row r="31" spans="1:34" s="81" customFormat="1" ht="86.25" customHeight="1" x14ac:dyDescent="0.25">
      <c r="A31" s="5"/>
      <c r="B31" s="6"/>
      <c r="C31" s="32" t="s">
        <v>104</v>
      </c>
      <c r="D31" s="32" t="s">
        <v>108</v>
      </c>
      <c r="E31" s="68">
        <v>12</v>
      </c>
      <c r="F31" s="67" t="s">
        <v>42</v>
      </c>
      <c r="G31" s="17">
        <f>SUM(G32:G34)</f>
        <v>1804096000</v>
      </c>
      <c r="H31" s="82">
        <v>12</v>
      </c>
      <c r="I31" s="17">
        <f>SUM(I32:I34)</f>
        <v>1842931500</v>
      </c>
      <c r="J31" s="68">
        <v>12</v>
      </c>
      <c r="K31" s="59">
        <f>SUM(K32:K34)</f>
        <v>1518109000</v>
      </c>
      <c r="L31" s="87">
        <v>12</v>
      </c>
      <c r="M31" s="91">
        <f>SUM(M32:M34)</f>
        <v>283757647</v>
      </c>
      <c r="N31" s="92">
        <v>12</v>
      </c>
      <c r="O31" s="91">
        <f>SUM(O32:O34)</f>
        <v>303198667</v>
      </c>
      <c r="P31" s="92">
        <v>12</v>
      </c>
      <c r="Q31" s="91">
        <f>Q32+Q33+Q34</f>
        <v>327336175</v>
      </c>
      <c r="R31" s="26">
        <v>12</v>
      </c>
      <c r="S31" s="17">
        <f>S32+S33+S34</f>
        <v>276388656</v>
      </c>
      <c r="T31" s="79">
        <f t="shared" si="0"/>
        <v>12</v>
      </c>
      <c r="U31" s="79">
        <f t="shared" si="1"/>
        <v>100</v>
      </c>
      <c r="V31" s="69" t="s">
        <v>67</v>
      </c>
      <c r="W31" s="78">
        <f t="shared" si="8"/>
        <v>1190681145</v>
      </c>
      <c r="X31" s="77">
        <f t="shared" si="3"/>
        <v>78.431861282687862</v>
      </c>
      <c r="Y31" s="69" t="s">
        <v>67</v>
      </c>
      <c r="Z31" s="79">
        <f t="shared" si="4"/>
        <v>24</v>
      </c>
      <c r="AA31" s="78">
        <f t="shared" si="5"/>
        <v>3033612645</v>
      </c>
      <c r="AB31" s="79">
        <f t="shared" si="6"/>
        <v>200</v>
      </c>
      <c r="AC31" s="69" t="s">
        <v>67</v>
      </c>
      <c r="AD31" s="80">
        <f t="shared" si="7"/>
        <v>168.15139798547304</v>
      </c>
      <c r="AE31" s="99"/>
      <c r="AH31" s="58"/>
    </row>
    <row r="32" spans="1:34" ht="53.25" customHeight="1" x14ac:dyDescent="0.2">
      <c r="A32" s="5"/>
      <c r="B32" s="6"/>
      <c r="C32" s="31" t="s">
        <v>105</v>
      </c>
      <c r="D32" s="33" t="s">
        <v>112</v>
      </c>
      <c r="E32" s="85">
        <v>12</v>
      </c>
      <c r="F32" s="76" t="s">
        <v>80</v>
      </c>
      <c r="G32" s="8">
        <v>6000000</v>
      </c>
      <c r="H32" s="83">
        <v>12</v>
      </c>
      <c r="I32" s="8">
        <v>13087500</v>
      </c>
      <c r="J32" s="85">
        <v>12</v>
      </c>
      <c r="K32" s="60">
        <v>12560000</v>
      </c>
      <c r="L32" s="86">
        <v>0</v>
      </c>
      <c r="M32" s="93">
        <v>0</v>
      </c>
      <c r="N32" s="94">
        <v>0</v>
      </c>
      <c r="O32" s="93">
        <v>0</v>
      </c>
      <c r="P32" s="94">
        <v>4</v>
      </c>
      <c r="Q32" s="93">
        <v>3000000</v>
      </c>
      <c r="R32" s="25">
        <v>0</v>
      </c>
      <c r="S32" s="8">
        <v>0</v>
      </c>
      <c r="T32" s="79">
        <f t="shared" si="0"/>
        <v>1</v>
      </c>
      <c r="U32" s="79">
        <f t="shared" si="1"/>
        <v>8.3333333333333321</v>
      </c>
      <c r="V32" s="69" t="s">
        <v>67</v>
      </c>
      <c r="W32" s="78">
        <f t="shared" si="8"/>
        <v>3000000</v>
      </c>
      <c r="X32" s="77">
        <f t="shared" si="3"/>
        <v>23.885350318471339</v>
      </c>
      <c r="Y32" s="69" t="s">
        <v>67</v>
      </c>
      <c r="Z32" s="79">
        <f t="shared" si="4"/>
        <v>13</v>
      </c>
      <c r="AA32" s="78">
        <f t="shared" si="5"/>
        <v>16087500</v>
      </c>
      <c r="AB32" s="79">
        <f t="shared" si="6"/>
        <v>108.33333333333333</v>
      </c>
      <c r="AC32" s="69" t="s">
        <v>67</v>
      </c>
      <c r="AD32" s="80">
        <f t="shared" si="7"/>
        <v>268.125</v>
      </c>
      <c r="AH32" s="9"/>
    </row>
    <row r="33" spans="1:34" ht="84" customHeight="1" x14ac:dyDescent="0.2">
      <c r="A33" s="5"/>
      <c r="B33" s="6"/>
      <c r="C33" s="31" t="s">
        <v>106</v>
      </c>
      <c r="D33" s="33" t="s">
        <v>113</v>
      </c>
      <c r="E33" s="85">
        <v>12</v>
      </c>
      <c r="F33" s="76" t="s">
        <v>80</v>
      </c>
      <c r="G33" s="8">
        <v>1257120000</v>
      </c>
      <c r="H33" s="83">
        <v>12</v>
      </c>
      <c r="I33" s="8">
        <v>1335420000</v>
      </c>
      <c r="J33" s="85">
        <v>12</v>
      </c>
      <c r="K33" s="60">
        <v>992255000</v>
      </c>
      <c r="L33" s="86">
        <v>3</v>
      </c>
      <c r="M33" s="93">
        <v>200347864</v>
      </c>
      <c r="N33" s="94">
        <v>3</v>
      </c>
      <c r="O33" s="93">
        <v>213813181</v>
      </c>
      <c r="P33" s="94">
        <v>3</v>
      </c>
      <c r="Q33" s="93">
        <v>240650689</v>
      </c>
      <c r="R33" s="25">
        <v>3</v>
      </c>
      <c r="S33" s="8">
        <v>185298332</v>
      </c>
      <c r="T33" s="79">
        <f t="shared" si="0"/>
        <v>3</v>
      </c>
      <c r="U33" s="79">
        <f t="shared" si="1"/>
        <v>25</v>
      </c>
      <c r="V33" s="69" t="s">
        <v>67</v>
      </c>
      <c r="W33" s="78">
        <f t="shared" si="8"/>
        <v>840110066</v>
      </c>
      <c r="X33" s="77">
        <f t="shared" si="3"/>
        <v>84.666750583267401</v>
      </c>
      <c r="Y33" s="69" t="s">
        <v>67</v>
      </c>
      <c r="Z33" s="79">
        <f t="shared" si="4"/>
        <v>15</v>
      </c>
      <c r="AA33" s="78">
        <f t="shared" si="5"/>
        <v>2175530066</v>
      </c>
      <c r="AB33" s="79">
        <f t="shared" si="6"/>
        <v>125</v>
      </c>
      <c r="AC33" s="69" t="s">
        <v>67</v>
      </c>
      <c r="AD33" s="80">
        <f t="shared" si="7"/>
        <v>173.05667446226295</v>
      </c>
      <c r="AH33" s="9"/>
    </row>
    <row r="34" spans="1:34" ht="57.75" customHeight="1" x14ac:dyDescent="0.2">
      <c r="A34" s="5"/>
      <c r="B34" s="6"/>
      <c r="C34" s="31" t="s">
        <v>107</v>
      </c>
      <c r="D34" s="33" t="s">
        <v>119</v>
      </c>
      <c r="E34" s="85">
        <v>12</v>
      </c>
      <c r="F34" s="76" t="s">
        <v>80</v>
      </c>
      <c r="G34" s="8">
        <v>540976000</v>
      </c>
      <c r="H34" s="83">
        <v>12</v>
      </c>
      <c r="I34" s="8">
        <v>494424000</v>
      </c>
      <c r="J34" s="85">
        <v>12</v>
      </c>
      <c r="K34" s="60">
        <v>513294000</v>
      </c>
      <c r="L34" s="86">
        <v>3</v>
      </c>
      <c r="M34" s="93">
        <v>83409783</v>
      </c>
      <c r="N34" s="94">
        <v>3</v>
      </c>
      <c r="O34" s="93">
        <v>89385486</v>
      </c>
      <c r="P34" s="94">
        <v>3</v>
      </c>
      <c r="Q34" s="93">
        <v>83685486</v>
      </c>
      <c r="R34" s="25">
        <v>3</v>
      </c>
      <c r="S34" s="8">
        <v>91090324</v>
      </c>
      <c r="T34" s="79">
        <f t="shared" si="0"/>
        <v>3</v>
      </c>
      <c r="U34" s="79">
        <f t="shared" si="1"/>
        <v>25</v>
      </c>
      <c r="V34" s="69" t="s">
        <v>67</v>
      </c>
      <c r="W34" s="78">
        <f t="shared" si="8"/>
        <v>347571079</v>
      </c>
      <c r="X34" s="77">
        <f t="shared" si="3"/>
        <v>67.713840216328265</v>
      </c>
      <c r="Y34" s="69" t="s">
        <v>67</v>
      </c>
      <c r="Z34" s="79">
        <f t="shared" si="4"/>
        <v>15</v>
      </c>
      <c r="AA34" s="78">
        <f t="shared" si="5"/>
        <v>841995079</v>
      </c>
      <c r="AB34" s="79">
        <f t="shared" si="6"/>
        <v>125</v>
      </c>
      <c r="AC34" s="69" t="s">
        <v>67</v>
      </c>
      <c r="AD34" s="80">
        <f t="shared" si="7"/>
        <v>155.64370304782466</v>
      </c>
      <c r="AH34" s="9"/>
    </row>
    <row r="35" spans="1:34" ht="80.25" customHeight="1" x14ac:dyDescent="0.2">
      <c r="A35" s="5"/>
      <c r="B35" s="6"/>
      <c r="C35" s="32" t="s">
        <v>58</v>
      </c>
      <c r="D35" s="32" t="s">
        <v>109</v>
      </c>
      <c r="E35" s="68">
        <v>12</v>
      </c>
      <c r="F35" s="67" t="s">
        <v>42</v>
      </c>
      <c r="G35" s="17">
        <f>SUM(G36:G39)</f>
        <v>3706018172</v>
      </c>
      <c r="H35" s="68">
        <v>100</v>
      </c>
      <c r="I35" s="59">
        <f>SUM(I36:I39)</f>
        <v>2755190250</v>
      </c>
      <c r="J35" s="68">
        <v>12</v>
      </c>
      <c r="K35" s="59">
        <f>SUM(K36:K39)</f>
        <v>2222794580</v>
      </c>
      <c r="L35" s="68">
        <v>12</v>
      </c>
      <c r="M35" s="91">
        <f>SUM(M36:M39)</f>
        <v>104465223</v>
      </c>
      <c r="N35" s="95">
        <v>12</v>
      </c>
      <c r="O35" s="91">
        <f>SUM(O36:O39)</f>
        <v>635270043</v>
      </c>
      <c r="P35" s="95">
        <v>12</v>
      </c>
      <c r="Q35" s="91">
        <f>SUM(Q36:Q39)</f>
        <v>453842596</v>
      </c>
      <c r="R35" s="68">
        <v>12</v>
      </c>
      <c r="S35" s="17">
        <f>S36+S37+S38+S39</f>
        <v>673805517</v>
      </c>
      <c r="T35" s="79">
        <f t="shared" si="0"/>
        <v>12</v>
      </c>
      <c r="U35" s="79">
        <f t="shared" si="1"/>
        <v>100</v>
      </c>
      <c r="V35" s="69" t="s">
        <v>67</v>
      </c>
      <c r="W35" s="78">
        <f t="shared" si="8"/>
        <v>1867383379</v>
      </c>
      <c r="X35" s="77">
        <f t="shared" si="3"/>
        <v>84.010614197196759</v>
      </c>
      <c r="Y35" s="69" t="s">
        <v>67</v>
      </c>
      <c r="Z35" s="79">
        <f t="shared" si="4"/>
        <v>112</v>
      </c>
      <c r="AA35" s="78">
        <f t="shared" si="5"/>
        <v>4622573629</v>
      </c>
      <c r="AB35" s="79">
        <f t="shared" si="6"/>
        <v>933.33333333333337</v>
      </c>
      <c r="AC35" s="69" t="s">
        <v>67</v>
      </c>
      <c r="AD35" s="80">
        <f t="shared" si="7"/>
        <v>124.73154243885882</v>
      </c>
      <c r="AH35" s="9"/>
    </row>
    <row r="36" spans="1:34" ht="104.25" customHeight="1" x14ac:dyDescent="0.2">
      <c r="A36" s="5"/>
      <c r="B36" s="6"/>
      <c r="C36" s="31" t="s">
        <v>59</v>
      </c>
      <c r="D36" s="33" t="s">
        <v>120</v>
      </c>
      <c r="E36" s="25">
        <v>8</v>
      </c>
      <c r="F36" s="76" t="s">
        <v>82</v>
      </c>
      <c r="G36" s="8">
        <v>469839400</v>
      </c>
      <c r="H36" s="7">
        <v>8</v>
      </c>
      <c r="I36" s="8">
        <v>216000000</v>
      </c>
      <c r="J36" s="7">
        <v>8</v>
      </c>
      <c r="K36" s="60">
        <v>280365680</v>
      </c>
      <c r="L36" s="75">
        <v>1</v>
      </c>
      <c r="M36" s="93">
        <v>15839594</v>
      </c>
      <c r="N36" s="96">
        <v>3</v>
      </c>
      <c r="O36" s="93">
        <v>56481058</v>
      </c>
      <c r="P36" s="96">
        <v>2</v>
      </c>
      <c r="Q36" s="93">
        <v>49999043</v>
      </c>
      <c r="R36" s="75">
        <v>2</v>
      </c>
      <c r="S36" s="8">
        <v>98930217</v>
      </c>
      <c r="T36" s="79">
        <f t="shared" si="0"/>
        <v>2</v>
      </c>
      <c r="U36" s="79">
        <f>T36/J36*100</f>
        <v>25</v>
      </c>
      <c r="V36" s="69" t="s">
        <v>67</v>
      </c>
      <c r="W36" s="78">
        <f t="shared" si="8"/>
        <v>221249912</v>
      </c>
      <c r="X36" s="77">
        <f t="shared" si="3"/>
        <v>78.91476303376362</v>
      </c>
      <c r="Y36" s="69" t="s">
        <v>67</v>
      </c>
      <c r="Z36" s="79">
        <f t="shared" si="4"/>
        <v>10</v>
      </c>
      <c r="AA36" s="78">
        <f t="shared" si="5"/>
        <v>437249912</v>
      </c>
      <c r="AB36" s="79">
        <f t="shared" si="6"/>
        <v>125</v>
      </c>
      <c r="AC36" s="69" t="s">
        <v>67</v>
      </c>
      <c r="AD36" s="80">
        <f t="shared" si="7"/>
        <v>93.063696233223524</v>
      </c>
      <c r="AH36" s="9"/>
    </row>
    <row r="37" spans="1:34" ht="113.25" customHeight="1" x14ac:dyDescent="0.2">
      <c r="A37" s="5"/>
      <c r="B37" s="6"/>
      <c r="C37" s="31" t="s">
        <v>60</v>
      </c>
      <c r="D37" s="33" t="s">
        <v>81</v>
      </c>
      <c r="E37" s="25">
        <v>28</v>
      </c>
      <c r="F37" s="76" t="s">
        <v>82</v>
      </c>
      <c r="G37" s="8">
        <v>538050000</v>
      </c>
      <c r="H37" s="7">
        <v>8</v>
      </c>
      <c r="I37" s="8">
        <v>770125250</v>
      </c>
      <c r="J37" s="7">
        <v>28</v>
      </c>
      <c r="K37" s="60">
        <v>548725500</v>
      </c>
      <c r="L37" s="75">
        <v>5</v>
      </c>
      <c r="M37" s="93">
        <v>69964629</v>
      </c>
      <c r="N37" s="96">
        <v>6</v>
      </c>
      <c r="O37" s="93">
        <v>115396635</v>
      </c>
      <c r="P37" s="96">
        <v>7</v>
      </c>
      <c r="Q37" s="93">
        <v>117654363</v>
      </c>
      <c r="R37" s="75">
        <v>7</v>
      </c>
      <c r="S37" s="8">
        <v>112600250</v>
      </c>
      <c r="T37" s="79">
        <f t="shared" si="0"/>
        <v>6.25</v>
      </c>
      <c r="U37" s="79">
        <f t="shared" si="1"/>
        <v>22.321428571428573</v>
      </c>
      <c r="V37" s="69" t="s">
        <v>67</v>
      </c>
      <c r="W37" s="78">
        <f t="shared" si="8"/>
        <v>415615877</v>
      </c>
      <c r="X37" s="77">
        <f t="shared" si="3"/>
        <v>75.742038049990384</v>
      </c>
      <c r="Y37" s="69" t="s">
        <v>67</v>
      </c>
      <c r="Z37" s="79">
        <f t="shared" si="4"/>
        <v>14.25</v>
      </c>
      <c r="AA37" s="78">
        <f t="shared" si="5"/>
        <v>1185741127</v>
      </c>
      <c r="AB37" s="79">
        <f t="shared" si="6"/>
        <v>50.892857142857139</v>
      </c>
      <c r="AC37" s="69" t="s">
        <v>67</v>
      </c>
      <c r="AD37" s="80">
        <f t="shared" si="7"/>
        <v>220.37749781618808</v>
      </c>
      <c r="AH37" s="9"/>
    </row>
    <row r="38" spans="1:34" ht="80.25" customHeight="1" x14ac:dyDescent="0.2">
      <c r="A38" s="5"/>
      <c r="B38" s="6"/>
      <c r="C38" s="31" t="s">
        <v>61</v>
      </c>
      <c r="D38" s="33" t="s">
        <v>83</v>
      </c>
      <c r="E38" s="25">
        <v>65</v>
      </c>
      <c r="F38" s="76" t="s">
        <v>82</v>
      </c>
      <c r="G38" s="8">
        <v>2515928272</v>
      </c>
      <c r="H38" s="7">
        <v>65</v>
      </c>
      <c r="I38" s="8">
        <v>1627565000</v>
      </c>
      <c r="J38" s="7">
        <v>65</v>
      </c>
      <c r="K38" s="60">
        <v>1238065000</v>
      </c>
      <c r="L38" s="75">
        <v>15</v>
      </c>
      <c r="M38" s="93">
        <v>0</v>
      </c>
      <c r="N38" s="96">
        <v>16</v>
      </c>
      <c r="O38" s="93">
        <v>439952350</v>
      </c>
      <c r="P38" s="96">
        <v>17</v>
      </c>
      <c r="Q38" s="93">
        <v>258297190</v>
      </c>
      <c r="R38" s="75">
        <v>17</v>
      </c>
      <c r="S38" s="8">
        <v>441060050</v>
      </c>
      <c r="T38" s="79">
        <f t="shared" si="0"/>
        <v>16.25</v>
      </c>
      <c r="U38" s="79">
        <f t="shared" si="1"/>
        <v>25</v>
      </c>
      <c r="V38" s="69" t="s">
        <v>67</v>
      </c>
      <c r="W38" s="78">
        <f t="shared" si="8"/>
        <v>1139309590</v>
      </c>
      <c r="X38" s="77">
        <f t="shared" si="3"/>
        <v>92.023406687047938</v>
      </c>
      <c r="Y38" s="69" t="s">
        <v>67</v>
      </c>
      <c r="Z38" s="79">
        <f t="shared" si="4"/>
        <v>81.25</v>
      </c>
      <c r="AA38" s="78">
        <f t="shared" si="5"/>
        <v>2766874590</v>
      </c>
      <c r="AB38" s="79">
        <f t="shared" si="6"/>
        <v>125</v>
      </c>
      <c r="AC38" s="69" t="s">
        <v>67</v>
      </c>
      <c r="AD38" s="80">
        <f t="shared" si="7"/>
        <v>109.97430335327142</v>
      </c>
      <c r="AH38" s="9"/>
    </row>
    <row r="39" spans="1:34" ht="91.5" customHeight="1" x14ac:dyDescent="0.2">
      <c r="A39" s="5"/>
      <c r="B39" s="6"/>
      <c r="C39" s="31" t="s">
        <v>62</v>
      </c>
      <c r="D39" s="34" t="s">
        <v>84</v>
      </c>
      <c r="E39" s="25">
        <v>65</v>
      </c>
      <c r="F39" s="76" t="s">
        <v>82</v>
      </c>
      <c r="G39" s="8">
        <v>182200500</v>
      </c>
      <c r="H39" s="7">
        <v>65</v>
      </c>
      <c r="I39" s="8">
        <v>141500000</v>
      </c>
      <c r="J39" s="7">
        <v>65</v>
      </c>
      <c r="K39" s="60">
        <v>155638400</v>
      </c>
      <c r="L39" s="75">
        <v>15</v>
      </c>
      <c r="M39" s="93">
        <v>18661000</v>
      </c>
      <c r="N39" s="96">
        <v>16</v>
      </c>
      <c r="O39" s="93">
        <v>23440000</v>
      </c>
      <c r="P39" s="96">
        <v>17</v>
      </c>
      <c r="Q39" s="93">
        <v>27892000</v>
      </c>
      <c r="R39" s="75">
        <v>17</v>
      </c>
      <c r="S39" s="8">
        <v>21215000</v>
      </c>
      <c r="T39" s="79">
        <f t="shared" si="0"/>
        <v>16.25</v>
      </c>
      <c r="U39" s="79">
        <f>T39/J39*100</f>
        <v>25</v>
      </c>
      <c r="V39" s="69" t="s">
        <v>67</v>
      </c>
      <c r="W39" s="78">
        <f t="shared" si="8"/>
        <v>91208000</v>
      </c>
      <c r="X39" s="77">
        <f t="shared" si="3"/>
        <v>58.602504266299313</v>
      </c>
      <c r="Y39" s="69" t="s">
        <v>67</v>
      </c>
      <c r="Z39" s="79">
        <f t="shared" si="4"/>
        <v>81.25</v>
      </c>
      <c r="AA39" s="78">
        <f t="shared" si="5"/>
        <v>232708000</v>
      </c>
      <c r="AB39" s="79">
        <f t="shared" si="6"/>
        <v>125</v>
      </c>
      <c r="AC39" s="69" t="s">
        <v>67</v>
      </c>
      <c r="AD39" s="80">
        <f t="shared" si="7"/>
        <v>127.72083501417396</v>
      </c>
      <c r="AH39" s="9"/>
    </row>
    <row r="40" spans="1:34" ht="114" customHeight="1" x14ac:dyDescent="0.2">
      <c r="A40" s="38"/>
      <c r="B40" s="37"/>
      <c r="C40" s="32" t="s">
        <v>63</v>
      </c>
      <c r="D40" s="32" t="s">
        <v>110</v>
      </c>
      <c r="E40" s="68">
        <v>12</v>
      </c>
      <c r="F40" s="67" t="s">
        <v>42</v>
      </c>
      <c r="G40" s="59">
        <f>SUM(G41)</f>
        <v>2037954000</v>
      </c>
      <c r="H40" s="68">
        <v>12</v>
      </c>
      <c r="I40" s="59">
        <f>SUM(I41)</f>
        <v>3741917000</v>
      </c>
      <c r="J40" s="68">
        <v>12</v>
      </c>
      <c r="K40" s="59">
        <f>SUM(K41)</f>
        <v>2037954000</v>
      </c>
      <c r="L40" s="26">
        <v>12</v>
      </c>
      <c r="M40" s="91">
        <f>SUM(M41)</f>
        <v>185671584</v>
      </c>
      <c r="N40" s="97">
        <v>12</v>
      </c>
      <c r="O40" s="91">
        <f>SUM(O41)</f>
        <v>197330234</v>
      </c>
      <c r="P40" s="97">
        <v>12</v>
      </c>
      <c r="Q40" s="91">
        <f>SUM(Q41)</f>
        <v>197330234</v>
      </c>
      <c r="R40" s="18">
        <v>12</v>
      </c>
      <c r="S40" s="17">
        <f>S41</f>
        <v>23781056</v>
      </c>
      <c r="T40" s="79">
        <f t="shared" si="0"/>
        <v>12</v>
      </c>
      <c r="U40" s="79">
        <f>T40/J40*100</f>
        <v>100</v>
      </c>
      <c r="V40" s="69" t="s">
        <v>67</v>
      </c>
      <c r="W40" s="78">
        <f t="shared" si="8"/>
        <v>604113108</v>
      </c>
      <c r="X40" s="77">
        <f t="shared" si="3"/>
        <v>29.643117950650506</v>
      </c>
      <c r="Y40" s="69" t="s">
        <v>67</v>
      </c>
      <c r="Z40" s="79">
        <f t="shared" si="4"/>
        <v>24</v>
      </c>
      <c r="AA40" s="78">
        <f t="shared" si="5"/>
        <v>4346030108</v>
      </c>
      <c r="AB40" s="79">
        <f t="shared" si="6"/>
        <v>200</v>
      </c>
      <c r="AC40" s="69" t="s">
        <v>67</v>
      </c>
      <c r="AD40" s="80">
        <f t="shared" si="7"/>
        <v>213.2545733613222</v>
      </c>
      <c r="AH40" s="9"/>
    </row>
    <row r="41" spans="1:34" ht="75" customHeight="1" x14ac:dyDescent="0.2">
      <c r="A41" s="19"/>
      <c r="B41" s="20"/>
      <c r="C41" s="31" t="s">
        <v>64</v>
      </c>
      <c r="D41" s="35" t="s">
        <v>85</v>
      </c>
      <c r="E41" s="25">
        <v>2</v>
      </c>
      <c r="F41" s="76" t="s">
        <v>86</v>
      </c>
      <c r="G41" s="8">
        <v>2037954000</v>
      </c>
      <c r="H41" s="7">
        <v>2</v>
      </c>
      <c r="I41" s="8">
        <v>3741917000</v>
      </c>
      <c r="J41" s="7">
        <v>2</v>
      </c>
      <c r="K41" s="60">
        <v>2037954000</v>
      </c>
      <c r="L41" s="7">
        <v>2</v>
      </c>
      <c r="M41" s="93">
        <v>185671584</v>
      </c>
      <c r="N41" s="98">
        <v>2</v>
      </c>
      <c r="O41" s="93">
        <v>197330234</v>
      </c>
      <c r="P41" s="98">
        <v>2</v>
      </c>
      <c r="Q41" s="93">
        <v>197330234</v>
      </c>
      <c r="R41" s="25">
        <v>2</v>
      </c>
      <c r="S41" s="8">
        <v>23781056</v>
      </c>
      <c r="T41" s="79">
        <f t="shared" si="0"/>
        <v>2</v>
      </c>
      <c r="U41" s="79">
        <f>T41/J41*100</f>
        <v>100</v>
      </c>
      <c r="V41" s="69" t="s">
        <v>67</v>
      </c>
      <c r="W41" s="78">
        <f t="shared" si="8"/>
        <v>604113108</v>
      </c>
      <c r="X41" s="77">
        <f t="shared" si="3"/>
        <v>29.643117950650506</v>
      </c>
      <c r="Y41" s="69" t="s">
        <v>67</v>
      </c>
      <c r="Z41" s="79">
        <f t="shared" si="4"/>
        <v>4</v>
      </c>
      <c r="AA41" s="78">
        <f t="shared" si="5"/>
        <v>4346030108</v>
      </c>
      <c r="AB41" s="79">
        <f t="shared" si="6"/>
        <v>200</v>
      </c>
      <c r="AC41" s="69" t="s">
        <v>67</v>
      </c>
      <c r="AD41" s="80">
        <f t="shared" si="7"/>
        <v>213.2545733613222</v>
      </c>
      <c r="AH41" s="9"/>
    </row>
    <row r="42" spans="1:34" ht="79.5" customHeight="1" x14ac:dyDescent="0.2">
      <c r="A42" s="5"/>
      <c r="B42" s="6"/>
      <c r="C42" s="32" t="s">
        <v>65</v>
      </c>
      <c r="D42" s="32" t="s">
        <v>111</v>
      </c>
      <c r="E42" s="18">
        <v>12</v>
      </c>
      <c r="F42" s="72" t="s">
        <v>42</v>
      </c>
      <c r="G42" s="59">
        <f>SUM(G43)</f>
        <v>500000000</v>
      </c>
      <c r="H42" s="18">
        <v>12</v>
      </c>
      <c r="I42" s="59">
        <f>SUM(I43)</f>
        <v>505000000</v>
      </c>
      <c r="J42" s="18">
        <v>12</v>
      </c>
      <c r="K42" s="59">
        <f>SUM(K43)</f>
        <v>530000000</v>
      </c>
      <c r="L42" s="18">
        <v>12</v>
      </c>
      <c r="M42" s="91">
        <f>SUM(M43)</f>
        <v>121155700</v>
      </c>
      <c r="N42" s="97">
        <v>12</v>
      </c>
      <c r="O42" s="91">
        <f>SUM(O43)</f>
        <v>122245000</v>
      </c>
      <c r="P42" s="97">
        <v>12</v>
      </c>
      <c r="Q42" s="91">
        <f>SUM(Q43)</f>
        <v>136888300</v>
      </c>
      <c r="R42" s="18">
        <v>12</v>
      </c>
      <c r="S42" s="17">
        <f>S43</f>
        <v>92786900</v>
      </c>
      <c r="T42" s="79">
        <f t="shared" si="0"/>
        <v>12</v>
      </c>
      <c r="U42" s="79">
        <f>T42/J42*100</f>
        <v>100</v>
      </c>
      <c r="V42" s="69" t="s">
        <v>67</v>
      </c>
      <c r="W42" s="78">
        <f t="shared" si="8"/>
        <v>473075900</v>
      </c>
      <c r="X42" s="77">
        <f t="shared" si="3"/>
        <v>89.259603773584899</v>
      </c>
      <c r="Y42" s="69" t="s">
        <v>67</v>
      </c>
      <c r="Z42" s="79">
        <f t="shared" si="4"/>
        <v>24</v>
      </c>
      <c r="AA42" s="78">
        <f t="shared" si="5"/>
        <v>978075900</v>
      </c>
      <c r="AB42" s="79">
        <f t="shared" si="6"/>
        <v>200</v>
      </c>
      <c r="AC42" s="69" t="s">
        <v>67</v>
      </c>
      <c r="AD42" s="80">
        <f t="shared" si="7"/>
        <v>195.61518000000001</v>
      </c>
      <c r="AH42" s="9"/>
    </row>
    <row r="43" spans="1:34" ht="100.5" customHeight="1" x14ac:dyDescent="0.2">
      <c r="A43" s="5"/>
      <c r="B43" s="6"/>
      <c r="C43" s="31" t="s">
        <v>66</v>
      </c>
      <c r="D43" s="35" t="s">
        <v>87</v>
      </c>
      <c r="E43" s="25">
        <v>12</v>
      </c>
      <c r="F43" s="76" t="s">
        <v>76</v>
      </c>
      <c r="G43" s="8">
        <v>500000000</v>
      </c>
      <c r="H43" s="7">
        <v>12</v>
      </c>
      <c r="I43" s="8">
        <v>505000000</v>
      </c>
      <c r="J43" s="7">
        <v>12</v>
      </c>
      <c r="K43" s="60">
        <v>530000000</v>
      </c>
      <c r="L43" s="7">
        <v>3</v>
      </c>
      <c r="M43" s="93">
        <v>121155700</v>
      </c>
      <c r="N43" s="98">
        <v>3</v>
      </c>
      <c r="O43" s="93">
        <v>122245000</v>
      </c>
      <c r="P43" s="98">
        <v>3</v>
      </c>
      <c r="Q43" s="93">
        <v>136888300</v>
      </c>
      <c r="R43" s="7">
        <v>3</v>
      </c>
      <c r="S43" s="8">
        <v>92786900</v>
      </c>
      <c r="T43" s="79">
        <f t="shared" si="0"/>
        <v>3</v>
      </c>
      <c r="U43" s="79">
        <f>T43/J43*100</f>
        <v>25</v>
      </c>
      <c r="V43" s="69" t="s">
        <v>67</v>
      </c>
      <c r="W43" s="78">
        <f t="shared" si="8"/>
        <v>473075900</v>
      </c>
      <c r="X43" s="77">
        <f t="shared" si="3"/>
        <v>89.259603773584899</v>
      </c>
      <c r="Y43" s="69" t="s">
        <v>67</v>
      </c>
      <c r="Z43" s="79">
        <f t="shared" si="4"/>
        <v>15</v>
      </c>
      <c r="AA43" s="78">
        <f t="shared" si="5"/>
        <v>978075900</v>
      </c>
      <c r="AB43" s="79">
        <f t="shared" si="6"/>
        <v>125</v>
      </c>
      <c r="AC43" s="69" t="s">
        <v>67</v>
      </c>
      <c r="AD43" s="80">
        <f t="shared" si="7"/>
        <v>195.61518000000001</v>
      </c>
      <c r="AH43" s="9"/>
    </row>
    <row r="44" spans="1:34" ht="15" x14ac:dyDescent="0.2">
      <c r="A44" s="89" t="s">
        <v>22</v>
      </c>
      <c r="B44" s="90"/>
      <c r="C44" s="47"/>
      <c r="D44" s="47"/>
      <c r="E44" s="47"/>
      <c r="F44" s="47"/>
      <c r="G44" s="47"/>
      <c r="H44" s="47"/>
      <c r="I44" s="47"/>
      <c r="J44" s="47"/>
      <c r="K44" s="61"/>
      <c r="L44" s="47"/>
      <c r="M44" s="47"/>
      <c r="N44" s="47"/>
      <c r="O44" s="47"/>
      <c r="P44" s="47"/>
      <c r="Q44" s="47" t="s">
        <v>127</v>
      </c>
      <c r="R44" s="47"/>
      <c r="S44" s="47"/>
      <c r="T44" s="48"/>
      <c r="U44" s="49">
        <f>AVERAGE(U13:U43)</f>
        <v>59.169973544973544</v>
      </c>
      <c r="V44" s="50"/>
      <c r="W44" s="51"/>
      <c r="X44" s="49">
        <f>AVERAGE(X13:X43)</f>
        <v>81.198199520030158</v>
      </c>
      <c r="Y44" s="52"/>
      <c r="Z44" s="51"/>
      <c r="AA44" s="51"/>
      <c r="AB44" s="51"/>
      <c r="AC44" s="52"/>
      <c r="AD44" s="51"/>
    </row>
    <row r="45" spans="1:34" ht="15" x14ac:dyDescent="0.2">
      <c r="A45" s="102" t="s">
        <v>23</v>
      </c>
      <c r="B45" s="103"/>
      <c r="C45" s="103"/>
      <c r="D45" s="42"/>
      <c r="E45" s="42"/>
      <c r="F45" s="42"/>
      <c r="G45" s="42"/>
      <c r="H45" s="42"/>
      <c r="I45" s="42"/>
      <c r="J45" s="42"/>
      <c r="K45" s="62"/>
      <c r="L45" s="42"/>
      <c r="M45" s="42"/>
      <c r="N45" s="42"/>
      <c r="O45" s="42"/>
      <c r="P45" s="42"/>
      <c r="Q45" s="42"/>
      <c r="R45" s="42"/>
      <c r="S45" s="42"/>
      <c r="T45" s="43"/>
      <c r="U45" s="10" t="str">
        <f>IF(U44&gt;=91,"Sangat Tinggi",IF(U44&gt;=76,"Tinggi",IF(U44&gt;=66,"Sedang",IF(U44&gt;=51,"Rendah",IF(U44&lt;=50,"Sangat Rendah")))))</f>
        <v>Rendah</v>
      </c>
      <c r="V45" s="24"/>
      <c r="W45" s="23"/>
      <c r="X45" s="10" t="str">
        <f>IF(X44&gt;=91,"Sangat Tinggi",IF(X44&gt;=76,"Tinggi",IF(X44&gt;=66,"Sedang",IF(X44&gt;=51,"Rendah",IF(X44&lt;=50,"Sangat Rendah")))))</f>
        <v>Tinggi</v>
      </c>
      <c r="Y45" s="21"/>
      <c r="Z45" s="22"/>
      <c r="AA45" s="23"/>
      <c r="AB45" s="22"/>
      <c r="AC45" s="21"/>
      <c r="AD45" s="23"/>
    </row>
    <row r="46" spans="1:34" ht="15" x14ac:dyDescent="0.2">
      <c r="A46" s="40" t="s">
        <v>50</v>
      </c>
      <c r="B46" s="41"/>
      <c r="C46" s="41"/>
      <c r="D46" s="41"/>
      <c r="E46" s="41"/>
      <c r="F46" s="41"/>
      <c r="G46" s="41"/>
      <c r="H46" s="41"/>
      <c r="I46" s="41"/>
      <c r="J46" s="41"/>
      <c r="K46" s="63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</row>
    <row r="47" spans="1:34" ht="15" x14ac:dyDescent="0.2">
      <c r="A47" s="40" t="s">
        <v>51</v>
      </c>
      <c r="B47" s="41"/>
      <c r="C47" s="41"/>
      <c r="D47" s="41"/>
      <c r="E47" s="41"/>
      <c r="F47" s="41"/>
      <c r="G47" s="41"/>
      <c r="H47" s="41"/>
      <c r="I47" s="41"/>
      <c r="J47" s="41"/>
      <c r="K47" s="63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</row>
    <row r="48" spans="1:34" ht="15" x14ac:dyDescent="0.2">
      <c r="A48" s="40" t="s">
        <v>52</v>
      </c>
      <c r="B48" s="41"/>
      <c r="C48" s="41"/>
      <c r="D48" s="41"/>
      <c r="E48" s="41"/>
      <c r="F48" s="41"/>
      <c r="G48" s="41"/>
      <c r="H48" s="41"/>
      <c r="I48" s="41"/>
      <c r="J48" s="41"/>
      <c r="K48" s="63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</row>
    <row r="49" spans="1:31" ht="15" x14ac:dyDescent="0.2">
      <c r="A49" s="40" t="s">
        <v>53</v>
      </c>
      <c r="B49" s="41"/>
      <c r="C49" s="41"/>
      <c r="D49" s="41"/>
      <c r="E49" s="41"/>
      <c r="F49" s="41"/>
      <c r="G49" s="41"/>
      <c r="H49" s="41"/>
      <c r="I49" s="41"/>
      <c r="J49" s="41"/>
      <c r="K49" s="63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</row>
    <row r="50" spans="1:31" ht="15" x14ac:dyDescent="0.2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64"/>
      <c r="L50" s="11"/>
      <c r="M50" s="11"/>
      <c r="N50" s="44"/>
      <c r="O50" s="11"/>
      <c r="P50" s="11"/>
      <c r="Q50" s="11"/>
      <c r="R50" s="11"/>
      <c r="S50" s="11"/>
      <c r="T50" s="11"/>
      <c r="U50" s="11"/>
      <c r="V50" s="12"/>
      <c r="W50" s="11"/>
      <c r="X50" s="11"/>
      <c r="Y50" s="12"/>
      <c r="Z50" s="11"/>
      <c r="AA50" s="11"/>
      <c r="AB50" s="11"/>
      <c r="AC50" s="12"/>
      <c r="AD50" s="11"/>
      <c r="AE50" s="1"/>
    </row>
    <row r="51" spans="1:31" ht="1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64"/>
      <c r="L51" s="11"/>
      <c r="M51" s="11"/>
      <c r="N51" s="44"/>
      <c r="O51" s="11"/>
      <c r="P51" s="11"/>
      <c r="Q51" s="11"/>
      <c r="R51" s="11"/>
      <c r="S51" s="11"/>
      <c r="T51" s="105" t="s">
        <v>47</v>
      </c>
      <c r="U51" s="105"/>
      <c r="V51" s="105"/>
      <c r="W51" s="105"/>
      <c r="X51" s="105"/>
      <c r="Y51" s="12"/>
      <c r="Z51" s="11"/>
      <c r="AA51" s="105"/>
      <c r="AB51" s="105"/>
      <c r="AC51" s="105"/>
      <c r="AD51" s="105"/>
      <c r="AE51" s="105"/>
    </row>
    <row r="52" spans="1:31" ht="15.75" x14ac:dyDescent="0.25">
      <c r="A52" s="16"/>
      <c r="B52" s="11"/>
      <c r="C52" s="11"/>
      <c r="D52" s="11"/>
      <c r="E52" s="11"/>
      <c r="F52" s="11"/>
      <c r="G52" s="11"/>
      <c r="H52" s="11"/>
      <c r="I52" s="11"/>
      <c r="J52" s="11"/>
      <c r="K52" s="64"/>
      <c r="L52" s="11"/>
      <c r="M52" s="11"/>
      <c r="N52" s="44"/>
      <c r="O52" s="11"/>
      <c r="P52" s="11"/>
      <c r="Q52" s="11"/>
      <c r="R52" s="11"/>
      <c r="S52" s="11"/>
      <c r="T52" s="105" t="s">
        <v>128</v>
      </c>
      <c r="U52" s="105"/>
      <c r="V52" s="105"/>
      <c r="W52" s="105"/>
      <c r="X52" s="105"/>
      <c r="Y52" s="12"/>
      <c r="Z52" s="11"/>
      <c r="AA52" s="105"/>
      <c r="AB52" s="105"/>
      <c r="AC52" s="105"/>
      <c r="AD52" s="105"/>
      <c r="AE52" s="105"/>
    </row>
    <row r="53" spans="1:31" ht="15" x14ac:dyDescent="0.2">
      <c r="T53" s="105" t="s">
        <v>49</v>
      </c>
      <c r="U53" s="105"/>
      <c r="V53" s="105"/>
      <c r="W53" s="105"/>
      <c r="X53" s="105"/>
      <c r="AA53" s="105"/>
      <c r="AB53" s="105"/>
      <c r="AC53" s="105"/>
      <c r="AD53" s="105"/>
      <c r="AE53" s="105"/>
    </row>
    <row r="54" spans="1:31" ht="15" x14ac:dyDescent="0.2">
      <c r="T54" s="105" t="s">
        <v>48</v>
      </c>
      <c r="U54" s="105"/>
      <c r="V54" s="105"/>
      <c r="W54" s="105"/>
      <c r="X54" s="105"/>
      <c r="AA54" s="105"/>
      <c r="AB54" s="105"/>
      <c r="AC54" s="105"/>
      <c r="AD54" s="105"/>
      <c r="AE54" s="105"/>
    </row>
    <row r="55" spans="1:31" ht="37.5" customHeight="1" x14ac:dyDescent="0.2">
      <c r="A55" s="13" t="s">
        <v>24</v>
      </c>
      <c r="B55" s="13" t="s">
        <v>25</v>
      </c>
      <c r="C55" s="13" t="s">
        <v>26</v>
      </c>
      <c r="T55" s="11"/>
      <c r="U55" s="11"/>
      <c r="V55" s="12"/>
      <c r="W55" s="11"/>
      <c r="AA55" s="12"/>
      <c r="AB55" s="11"/>
      <c r="AC55" s="12"/>
      <c r="AD55" s="11"/>
      <c r="AE55" s="1"/>
    </row>
    <row r="56" spans="1:31" ht="25.5" x14ac:dyDescent="0.25">
      <c r="A56" s="14" t="s">
        <v>27</v>
      </c>
      <c r="B56" s="14" t="s">
        <v>28</v>
      </c>
      <c r="C56" s="14" t="s">
        <v>29</v>
      </c>
      <c r="T56" s="100" t="s">
        <v>125</v>
      </c>
      <c r="U56" s="101"/>
      <c r="V56" s="101"/>
      <c r="W56" s="101"/>
      <c r="X56" s="101"/>
      <c r="AA56" s="100"/>
      <c r="AB56" s="100"/>
      <c r="AC56" s="100"/>
      <c r="AD56" s="100"/>
      <c r="AE56" s="100"/>
    </row>
    <row r="57" spans="1:31" ht="25.5" x14ac:dyDescent="0.2">
      <c r="A57" s="14" t="s">
        <v>30</v>
      </c>
      <c r="B57" s="14" t="s">
        <v>31</v>
      </c>
      <c r="C57" s="14" t="s">
        <v>32</v>
      </c>
      <c r="T57" s="104" t="s">
        <v>126</v>
      </c>
      <c r="U57" s="104"/>
      <c r="V57" s="104"/>
      <c r="W57" s="104"/>
      <c r="X57" s="104"/>
      <c r="AA57" s="104"/>
      <c r="AB57" s="104"/>
      <c r="AC57" s="104"/>
      <c r="AD57" s="104"/>
      <c r="AE57" s="104"/>
    </row>
    <row r="58" spans="1:31" ht="25.5" x14ac:dyDescent="0.2">
      <c r="A58" s="14" t="s">
        <v>33</v>
      </c>
      <c r="B58" s="14" t="s">
        <v>34</v>
      </c>
      <c r="C58" s="14" t="s">
        <v>35</v>
      </c>
      <c r="AE58" s="1"/>
    </row>
    <row r="59" spans="1:31" ht="25.5" x14ac:dyDescent="0.2">
      <c r="A59" s="14" t="s">
        <v>36</v>
      </c>
      <c r="B59" s="14" t="s">
        <v>37</v>
      </c>
      <c r="C59" s="14" t="s">
        <v>38</v>
      </c>
      <c r="AE59" s="1"/>
    </row>
    <row r="60" spans="1:31" ht="25.5" x14ac:dyDescent="0.2">
      <c r="A60" s="14" t="s">
        <v>39</v>
      </c>
      <c r="B60" s="15" t="s">
        <v>40</v>
      </c>
      <c r="C60" s="14" t="s">
        <v>41</v>
      </c>
      <c r="AE60" s="1"/>
    </row>
    <row r="61" spans="1:31" x14ac:dyDescent="0.2">
      <c r="AE61" s="1"/>
    </row>
    <row r="62" spans="1:31" x14ac:dyDescent="0.2">
      <c r="AE62" s="1"/>
    </row>
    <row r="63" spans="1:31" x14ac:dyDescent="0.2">
      <c r="AE63" s="1"/>
    </row>
    <row r="64" spans="1:31" x14ac:dyDescent="0.2">
      <c r="AE64" s="1"/>
    </row>
    <row r="65" spans="31:31" x14ac:dyDescent="0.2">
      <c r="AE65" s="1"/>
    </row>
    <row r="66" spans="31:31" x14ac:dyDescent="0.2">
      <c r="AE66" s="1"/>
    </row>
    <row r="67" spans="31:31" x14ac:dyDescent="0.2">
      <c r="AE67" s="1"/>
    </row>
    <row r="68" spans="31:31" x14ac:dyDescent="0.2">
      <c r="AE68" s="1"/>
    </row>
    <row r="69" spans="31:31" x14ac:dyDescent="0.2">
      <c r="AE69" s="1"/>
    </row>
    <row r="70" spans="31:31" x14ac:dyDescent="0.2">
      <c r="AE70" s="1"/>
    </row>
    <row r="71" spans="31:31" x14ac:dyDescent="0.2">
      <c r="AE71" s="1"/>
    </row>
    <row r="72" spans="31:31" x14ac:dyDescent="0.2">
      <c r="AE72" s="1"/>
    </row>
    <row r="73" spans="31:31" x14ac:dyDescent="0.2">
      <c r="AE73" s="1"/>
    </row>
    <row r="74" spans="31:31" x14ac:dyDescent="0.2">
      <c r="AE74" s="1"/>
    </row>
    <row r="75" spans="31:31" x14ac:dyDescent="0.2">
      <c r="AE75" s="1"/>
    </row>
    <row r="76" spans="31:31" x14ac:dyDescent="0.2">
      <c r="AE76" s="1"/>
    </row>
    <row r="77" spans="31:31" x14ac:dyDescent="0.2">
      <c r="AE77" s="1"/>
    </row>
    <row r="78" spans="31:31" x14ac:dyDescent="0.2">
      <c r="AE78" s="1"/>
    </row>
    <row r="79" spans="31:31" x14ac:dyDescent="0.2">
      <c r="AE79" s="1"/>
    </row>
    <row r="80" spans="31:31" x14ac:dyDescent="0.2">
      <c r="AE80" s="1"/>
    </row>
    <row r="81" spans="31:31" x14ac:dyDescent="0.2">
      <c r="AE81" s="1"/>
    </row>
    <row r="82" spans="31:31" x14ac:dyDescent="0.2">
      <c r="AE82" s="1"/>
    </row>
    <row r="83" spans="31:31" x14ac:dyDescent="0.2">
      <c r="AE83" s="1"/>
    </row>
    <row r="84" spans="31:31" x14ac:dyDescent="0.2">
      <c r="AE84" s="1"/>
    </row>
    <row r="85" spans="31:31" x14ac:dyDescent="0.2">
      <c r="AE85" s="1"/>
    </row>
    <row r="86" spans="31:31" x14ac:dyDescent="0.2">
      <c r="AE86" s="1"/>
    </row>
    <row r="87" spans="31:31" x14ac:dyDescent="0.2">
      <c r="AE87" s="1"/>
    </row>
    <row r="88" spans="31:31" x14ac:dyDescent="0.2">
      <c r="AE88" s="1"/>
    </row>
    <row r="89" spans="31:31" x14ac:dyDescent="0.2">
      <c r="AE89" s="1"/>
    </row>
    <row r="90" spans="31:31" x14ac:dyDescent="0.2">
      <c r="AE90" s="1"/>
    </row>
    <row r="91" spans="31:31" x14ac:dyDescent="0.2">
      <c r="AE91" s="1"/>
    </row>
    <row r="92" spans="31:31" x14ac:dyDescent="0.2">
      <c r="AE92" s="1"/>
    </row>
    <row r="93" spans="31:31" x14ac:dyDescent="0.2">
      <c r="AE93" s="1"/>
    </row>
    <row r="94" spans="31:31" x14ac:dyDescent="0.2">
      <c r="AE94" s="1"/>
    </row>
    <row r="95" spans="31:31" x14ac:dyDescent="0.2">
      <c r="AE95" s="1"/>
    </row>
    <row r="96" spans="31:31" x14ac:dyDescent="0.2">
      <c r="AE96" s="1"/>
    </row>
    <row r="97" spans="31:31" x14ac:dyDescent="0.2">
      <c r="AE97" s="1"/>
    </row>
    <row r="98" spans="31:31" x14ac:dyDescent="0.2">
      <c r="AE98" s="1"/>
    </row>
    <row r="99" spans="31:31" x14ac:dyDescent="0.2">
      <c r="AE99" s="1"/>
    </row>
    <row r="100" spans="31:31" x14ac:dyDescent="0.2">
      <c r="AE100" s="1"/>
    </row>
    <row r="101" spans="31:31" x14ac:dyDescent="0.2">
      <c r="AE101" s="1"/>
    </row>
    <row r="102" spans="31:31" x14ac:dyDescent="0.2">
      <c r="AE102" s="1"/>
    </row>
    <row r="103" spans="31:31" x14ac:dyDescent="0.2">
      <c r="AE103" s="1"/>
    </row>
    <row r="104" spans="31:31" x14ac:dyDescent="0.2">
      <c r="AE104" s="1"/>
    </row>
    <row r="105" spans="31:31" x14ac:dyDescent="0.2">
      <c r="AE105" s="1"/>
    </row>
    <row r="106" spans="31:31" x14ac:dyDescent="0.2">
      <c r="AE106" s="1"/>
    </row>
    <row r="107" spans="31:31" x14ac:dyDescent="0.2">
      <c r="AE107" s="1"/>
    </row>
    <row r="108" spans="31:31" x14ac:dyDescent="0.2">
      <c r="AE108" s="1"/>
    </row>
    <row r="109" spans="31:31" x14ac:dyDescent="0.2">
      <c r="AE109" s="1"/>
    </row>
    <row r="110" spans="31:31" x14ac:dyDescent="0.2">
      <c r="AE110" s="1"/>
    </row>
    <row r="111" spans="31:31" x14ac:dyDescent="0.2">
      <c r="AE111" s="1"/>
    </row>
    <row r="112" spans="31:31" x14ac:dyDescent="0.2">
      <c r="AE112" s="1"/>
    </row>
    <row r="113" spans="31:31" x14ac:dyDescent="0.2">
      <c r="AE113" s="1"/>
    </row>
    <row r="114" spans="31:31" x14ac:dyDescent="0.2">
      <c r="AE114" s="1"/>
    </row>
    <row r="115" spans="31:31" x14ac:dyDescent="0.2">
      <c r="AE115" s="1"/>
    </row>
    <row r="116" spans="31:31" x14ac:dyDescent="0.2">
      <c r="AE116" s="1"/>
    </row>
    <row r="117" spans="31:31" x14ac:dyDescent="0.2">
      <c r="AE117" s="1"/>
    </row>
    <row r="118" spans="31:31" x14ac:dyDescent="0.2">
      <c r="AE118" s="1"/>
    </row>
    <row r="119" spans="31:31" x14ac:dyDescent="0.2">
      <c r="AE119" s="1"/>
    </row>
    <row r="120" spans="31:31" x14ac:dyDescent="0.2">
      <c r="AE120" s="1"/>
    </row>
    <row r="121" spans="31:31" x14ac:dyDescent="0.2">
      <c r="AE121" s="1"/>
    </row>
    <row r="122" spans="31:31" x14ac:dyDescent="0.2">
      <c r="AE122" s="1"/>
    </row>
    <row r="123" spans="31:31" x14ac:dyDescent="0.2">
      <c r="AE123" s="1"/>
    </row>
    <row r="124" spans="31:31" x14ac:dyDescent="0.2">
      <c r="AE124" s="1"/>
    </row>
    <row r="125" spans="31:31" x14ac:dyDescent="0.2">
      <c r="AE125" s="1"/>
    </row>
    <row r="126" spans="31:31" x14ac:dyDescent="0.2">
      <c r="AE126" s="1"/>
    </row>
    <row r="127" spans="31:31" x14ac:dyDescent="0.2">
      <c r="AE127" s="1"/>
    </row>
    <row r="128" spans="31:31" x14ac:dyDescent="0.2">
      <c r="AE128" s="1"/>
    </row>
    <row r="129" spans="31:31" x14ac:dyDescent="0.2">
      <c r="AE129" s="1"/>
    </row>
    <row r="130" spans="31:31" x14ac:dyDescent="0.2">
      <c r="AE130" s="1"/>
    </row>
    <row r="131" spans="31:31" x14ac:dyDescent="0.2">
      <c r="AE131" s="1"/>
    </row>
    <row r="132" spans="31:31" x14ac:dyDescent="0.2">
      <c r="AE132" s="1"/>
    </row>
    <row r="133" spans="31:31" x14ac:dyDescent="0.2">
      <c r="AE133" s="1"/>
    </row>
    <row r="134" spans="31:31" x14ac:dyDescent="0.2">
      <c r="AE134" s="1"/>
    </row>
    <row r="135" spans="31:31" x14ac:dyDescent="0.2">
      <c r="AE135" s="1"/>
    </row>
    <row r="136" spans="31:31" x14ac:dyDescent="0.2">
      <c r="AE136" s="1"/>
    </row>
    <row r="137" spans="31:31" x14ac:dyDescent="0.2">
      <c r="AE137" s="1"/>
    </row>
    <row r="138" spans="31:31" x14ac:dyDescent="0.2">
      <c r="AE138" s="1"/>
    </row>
    <row r="139" spans="31:31" x14ac:dyDescent="0.2">
      <c r="AE139" s="1"/>
    </row>
    <row r="140" spans="31:31" x14ac:dyDescent="0.2">
      <c r="AE140" s="1"/>
    </row>
    <row r="141" spans="31:31" x14ac:dyDescent="0.2">
      <c r="AE141" s="1"/>
    </row>
    <row r="142" spans="31:31" x14ac:dyDescent="0.2">
      <c r="AE142" s="1"/>
    </row>
    <row r="143" spans="31:31" x14ac:dyDescent="0.2">
      <c r="AE143" s="1"/>
    </row>
    <row r="144" spans="31:31" x14ac:dyDescent="0.2">
      <c r="AE144" s="1"/>
    </row>
    <row r="145" spans="31:31" x14ac:dyDescent="0.2">
      <c r="AE145" s="1"/>
    </row>
    <row r="146" spans="31:31" x14ac:dyDescent="0.2">
      <c r="AE146" s="1"/>
    </row>
    <row r="147" spans="31:31" x14ac:dyDescent="0.2">
      <c r="AE147" s="1"/>
    </row>
    <row r="148" spans="31:31" x14ac:dyDescent="0.2">
      <c r="AE148" s="1"/>
    </row>
    <row r="149" spans="31:31" x14ac:dyDescent="0.2">
      <c r="AE149" s="1"/>
    </row>
    <row r="150" spans="31:31" x14ac:dyDescent="0.2">
      <c r="AE150" s="1"/>
    </row>
    <row r="151" spans="31:31" x14ac:dyDescent="0.2">
      <c r="AE151" s="1"/>
    </row>
    <row r="152" spans="31:31" x14ac:dyDescent="0.2">
      <c r="AE152" s="1"/>
    </row>
    <row r="153" spans="31:31" x14ac:dyDescent="0.2">
      <c r="AE153" s="1"/>
    </row>
    <row r="154" spans="31:31" x14ac:dyDescent="0.2">
      <c r="AE154" s="1"/>
    </row>
    <row r="155" spans="31:31" x14ac:dyDescent="0.2">
      <c r="AE155" s="1"/>
    </row>
    <row r="156" spans="31:31" x14ac:dyDescent="0.2">
      <c r="AE156" s="1"/>
    </row>
    <row r="157" spans="31:31" x14ac:dyDescent="0.2">
      <c r="AE157" s="1"/>
    </row>
    <row r="158" spans="31:31" x14ac:dyDescent="0.2">
      <c r="AE158" s="1"/>
    </row>
    <row r="159" spans="31:31" x14ac:dyDescent="0.2">
      <c r="AE159" s="1"/>
    </row>
    <row r="160" spans="31:31" x14ac:dyDescent="0.2">
      <c r="AE160" s="1"/>
    </row>
    <row r="161" spans="31:31" x14ac:dyDescent="0.2">
      <c r="AE161" s="1"/>
    </row>
    <row r="162" spans="31:31" x14ac:dyDescent="0.2">
      <c r="AE162" s="1"/>
    </row>
    <row r="163" spans="31:31" x14ac:dyDescent="0.2">
      <c r="AE163" s="1"/>
    </row>
    <row r="164" spans="31:31" x14ac:dyDescent="0.2">
      <c r="AE164" s="1"/>
    </row>
    <row r="165" spans="31:31" x14ac:dyDescent="0.2">
      <c r="AE165" s="1"/>
    </row>
    <row r="166" spans="31:31" x14ac:dyDescent="0.2">
      <c r="AE166" s="1"/>
    </row>
    <row r="167" spans="31:31" x14ac:dyDescent="0.2">
      <c r="AE167" s="1"/>
    </row>
    <row r="168" spans="31:31" x14ac:dyDescent="0.2">
      <c r="AE168" s="1"/>
    </row>
    <row r="169" spans="31:31" x14ac:dyDescent="0.2">
      <c r="AE169" s="1"/>
    </row>
    <row r="170" spans="31:31" x14ac:dyDescent="0.2">
      <c r="AE170" s="1"/>
    </row>
    <row r="171" spans="31:31" x14ac:dyDescent="0.2">
      <c r="AE171" s="1"/>
    </row>
    <row r="172" spans="31:31" x14ac:dyDescent="0.2">
      <c r="AE172" s="1"/>
    </row>
    <row r="173" spans="31:31" x14ac:dyDescent="0.2">
      <c r="AE173" s="1"/>
    </row>
    <row r="174" spans="31:31" x14ac:dyDescent="0.2">
      <c r="AE174" s="1"/>
    </row>
    <row r="175" spans="31:31" x14ac:dyDescent="0.2">
      <c r="AE175" s="1"/>
    </row>
    <row r="176" spans="31:31" x14ac:dyDescent="0.2">
      <c r="AE176" s="1"/>
    </row>
    <row r="177" spans="31:31" x14ac:dyDescent="0.2">
      <c r="AE177" s="1"/>
    </row>
    <row r="178" spans="31:31" x14ac:dyDescent="0.2">
      <c r="AE178" s="1"/>
    </row>
    <row r="179" spans="31:31" x14ac:dyDescent="0.2">
      <c r="AE179" s="1"/>
    </row>
    <row r="180" spans="31:31" x14ac:dyDescent="0.2">
      <c r="AE180" s="1"/>
    </row>
    <row r="181" spans="31:31" x14ac:dyDescent="0.2">
      <c r="AE181" s="1"/>
    </row>
    <row r="182" spans="31:31" x14ac:dyDescent="0.2">
      <c r="AE182" s="1"/>
    </row>
    <row r="183" spans="31:31" x14ac:dyDescent="0.2">
      <c r="AE183" s="1"/>
    </row>
    <row r="184" spans="31:31" x14ac:dyDescent="0.2">
      <c r="AE184" s="1"/>
    </row>
    <row r="185" spans="31:31" x14ac:dyDescent="0.2">
      <c r="AE185" s="1"/>
    </row>
    <row r="186" spans="31:31" x14ac:dyDescent="0.2">
      <c r="AE186" s="1"/>
    </row>
    <row r="187" spans="31:31" x14ac:dyDescent="0.2">
      <c r="AE187" s="1"/>
    </row>
    <row r="188" spans="31:31" x14ac:dyDescent="0.2">
      <c r="AE188" s="1"/>
    </row>
    <row r="189" spans="31:31" x14ac:dyDescent="0.2">
      <c r="AE189" s="1"/>
    </row>
    <row r="190" spans="31:31" x14ac:dyDescent="0.2">
      <c r="AE190" s="1"/>
    </row>
    <row r="191" spans="31:31" x14ac:dyDescent="0.2">
      <c r="AE191" s="1"/>
    </row>
    <row r="192" spans="31:31" x14ac:dyDescent="0.2">
      <c r="AE192" s="1"/>
    </row>
    <row r="193" spans="31:31" x14ac:dyDescent="0.2">
      <c r="AE193" s="1"/>
    </row>
    <row r="194" spans="31:31" x14ac:dyDescent="0.2">
      <c r="AE194" s="1"/>
    </row>
    <row r="195" spans="31:31" x14ac:dyDescent="0.2">
      <c r="AE195" s="1"/>
    </row>
    <row r="196" spans="31:31" x14ac:dyDescent="0.2">
      <c r="AE196" s="1"/>
    </row>
    <row r="197" spans="31:31" x14ac:dyDescent="0.2">
      <c r="AE197" s="1"/>
    </row>
    <row r="198" spans="31:31" x14ac:dyDescent="0.2">
      <c r="AE198" s="1"/>
    </row>
    <row r="199" spans="31:31" x14ac:dyDescent="0.2">
      <c r="AE199" s="1"/>
    </row>
    <row r="200" spans="31:31" x14ac:dyDescent="0.2">
      <c r="AE200" s="1"/>
    </row>
    <row r="201" spans="31:31" x14ac:dyDescent="0.2">
      <c r="AE201" s="1"/>
    </row>
    <row r="202" spans="31:31" x14ac:dyDescent="0.2">
      <c r="AE202" s="1"/>
    </row>
    <row r="203" spans="31:31" x14ac:dyDescent="0.2">
      <c r="AE203" s="1"/>
    </row>
    <row r="204" spans="31:31" x14ac:dyDescent="0.2">
      <c r="AE204" s="1"/>
    </row>
    <row r="205" spans="31:31" x14ac:dyDescent="0.2">
      <c r="AE205" s="1"/>
    </row>
    <row r="206" spans="31:31" x14ac:dyDescent="0.2">
      <c r="AE206" s="1"/>
    </row>
    <row r="207" spans="31:31" x14ac:dyDescent="0.2">
      <c r="AE207" s="1"/>
    </row>
    <row r="208" spans="31:31" x14ac:dyDescent="0.2">
      <c r="AE208" s="1"/>
    </row>
    <row r="209" spans="31:31" x14ac:dyDescent="0.2">
      <c r="AE209" s="1"/>
    </row>
    <row r="210" spans="31:31" x14ac:dyDescent="0.2">
      <c r="AE210" s="1"/>
    </row>
    <row r="211" spans="31:31" x14ac:dyDescent="0.2">
      <c r="AE211" s="1"/>
    </row>
    <row r="212" spans="31:31" x14ac:dyDescent="0.2">
      <c r="AE212" s="1"/>
    </row>
    <row r="213" spans="31:31" x14ac:dyDescent="0.2">
      <c r="AE213" s="1"/>
    </row>
    <row r="214" spans="31:31" x14ac:dyDescent="0.2">
      <c r="AE214" s="1"/>
    </row>
    <row r="215" spans="31:31" x14ac:dyDescent="0.2">
      <c r="AE215" s="1"/>
    </row>
    <row r="216" spans="31:31" x14ac:dyDescent="0.2">
      <c r="AE216" s="1"/>
    </row>
    <row r="217" spans="31:31" x14ac:dyDescent="0.2">
      <c r="AE217" s="1"/>
    </row>
    <row r="218" spans="31:31" x14ac:dyDescent="0.2">
      <c r="AE218" s="1"/>
    </row>
    <row r="219" spans="31:31" x14ac:dyDescent="0.2">
      <c r="AE219" s="1"/>
    </row>
    <row r="220" spans="31:31" x14ac:dyDescent="0.2">
      <c r="AE220" s="1"/>
    </row>
    <row r="221" spans="31:31" x14ac:dyDescent="0.2">
      <c r="AE221" s="1"/>
    </row>
    <row r="222" spans="31:31" x14ac:dyDescent="0.2">
      <c r="AE222" s="1"/>
    </row>
    <row r="223" spans="31:31" x14ac:dyDescent="0.2">
      <c r="AE223" s="1"/>
    </row>
    <row r="224" spans="31:31" x14ac:dyDescent="0.2">
      <c r="AE224" s="1"/>
    </row>
    <row r="225" spans="31:31" x14ac:dyDescent="0.2">
      <c r="AE225" s="1"/>
    </row>
    <row r="226" spans="31:31" x14ac:dyDescent="0.2">
      <c r="AE226" s="1"/>
    </row>
    <row r="227" spans="31:31" x14ac:dyDescent="0.2">
      <c r="AE227" s="1"/>
    </row>
    <row r="228" spans="31:31" x14ac:dyDescent="0.2">
      <c r="AE228" s="1"/>
    </row>
    <row r="229" spans="31:31" x14ac:dyDescent="0.2">
      <c r="AE229" s="1"/>
    </row>
    <row r="230" spans="31:31" x14ac:dyDescent="0.2">
      <c r="AE230" s="1"/>
    </row>
    <row r="231" spans="31:31" x14ac:dyDescent="0.2">
      <c r="AE231" s="1"/>
    </row>
    <row r="232" spans="31:31" x14ac:dyDescent="0.2">
      <c r="AE232" s="1"/>
    </row>
    <row r="233" spans="31:31" x14ac:dyDescent="0.2">
      <c r="AE233" s="1"/>
    </row>
    <row r="234" spans="31:31" x14ac:dyDescent="0.2">
      <c r="AE234" s="1"/>
    </row>
    <row r="235" spans="31:31" x14ac:dyDescent="0.2">
      <c r="AE235" s="1"/>
    </row>
    <row r="236" spans="31:31" x14ac:dyDescent="0.2">
      <c r="AE236" s="1"/>
    </row>
    <row r="237" spans="31:31" x14ac:dyDescent="0.2">
      <c r="AE237" s="1"/>
    </row>
    <row r="238" spans="31:31" x14ac:dyDescent="0.2">
      <c r="AE238" s="1"/>
    </row>
    <row r="239" spans="31:31" x14ac:dyDescent="0.2">
      <c r="AE239" s="1"/>
    </row>
    <row r="240" spans="31:31" x14ac:dyDescent="0.2">
      <c r="AE240" s="1"/>
    </row>
    <row r="241" spans="31:31" x14ac:dyDescent="0.2">
      <c r="AE241" s="1"/>
    </row>
    <row r="242" spans="31:31" x14ac:dyDescent="0.2">
      <c r="AE242" s="1"/>
    </row>
    <row r="243" spans="31:31" x14ac:dyDescent="0.2">
      <c r="AE243" s="1"/>
    </row>
    <row r="244" spans="31:31" x14ac:dyDescent="0.2">
      <c r="AE244" s="1"/>
    </row>
    <row r="245" spans="31:31" x14ac:dyDescent="0.2">
      <c r="AE245" s="1"/>
    </row>
    <row r="246" spans="31:31" x14ac:dyDescent="0.2">
      <c r="AE246" s="1"/>
    </row>
    <row r="247" spans="31:31" x14ac:dyDescent="0.2">
      <c r="AE247" s="1"/>
    </row>
    <row r="248" spans="31:31" x14ac:dyDescent="0.2">
      <c r="AE248" s="1"/>
    </row>
    <row r="249" spans="31:31" x14ac:dyDescent="0.2">
      <c r="AE249" s="1"/>
    </row>
    <row r="250" spans="31:31" x14ac:dyDescent="0.2">
      <c r="AE250" s="1"/>
    </row>
    <row r="251" spans="31:31" x14ac:dyDescent="0.2">
      <c r="AE251" s="1"/>
    </row>
    <row r="252" spans="31:31" x14ac:dyDescent="0.2">
      <c r="AE252" s="1"/>
    </row>
    <row r="253" spans="31:31" x14ac:dyDescent="0.2">
      <c r="AE253" s="1"/>
    </row>
    <row r="254" spans="31:31" x14ac:dyDescent="0.2">
      <c r="AE254" s="1"/>
    </row>
    <row r="255" spans="31:31" x14ac:dyDescent="0.2">
      <c r="AE255" s="1"/>
    </row>
    <row r="256" spans="31:31" x14ac:dyDescent="0.2">
      <c r="AE256" s="1"/>
    </row>
    <row r="257" spans="31:31" x14ac:dyDescent="0.2">
      <c r="AE257" s="1"/>
    </row>
    <row r="258" spans="31:31" x14ac:dyDescent="0.2">
      <c r="AE258" s="1"/>
    </row>
    <row r="259" spans="31:31" x14ac:dyDescent="0.2">
      <c r="AE259" s="1"/>
    </row>
    <row r="260" spans="31:31" x14ac:dyDescent="0.2">
      <c r="AE260" s="1"/>
    </row>
    <row r="261" spans="31:31" x14ac:dyDescent="0.2">
      <c r="AE261" s="1"/>
    </row>
    <row r="262" spans="31:31" x14ac:dyDescent="0.2">
      <c r="AE262" s="1"/>
    </row>
    <row r="263" spans="31:31" x14ac:dyDescent="0.2">
      <c r="AE263" s="1"/>
    </row>
    <row r="264" spans="31:31" x14ac:dyDescent="0.2">
      <c r="AE264" s="1"/>
    </row>
    <row r="265" spans="31:31" x14ac:dyDescent="0.2">
      <c r="AE265" s="1"/>
    </row>
    <row r="266" spans="31:31" x14ac:dyDescent="0.2">
      <c r="AE266" s="1"/>
    </row>
    <row r="267" spans="31:31" x14ac:dyDescent="0.2">
      <c r="AE267" s="1"/>
    </row>
    <row r="268" spans="31:31" x14ac:dyDescent="0.2">
      <c r="AE268" s="1"/>
    </row>
    <row r="269" spans="31:31" x14ac:dyDescent="0.2">
      <c r="AE269" s="1"/>
    </row>
    <row r="270" spans="31:31" x14ac:dyDescent="0.2">
      <c r="AE270" s="1"/>
    </row>
    <row r="271" spans="31:31" x14ac:dyDescent="0.2">
      <c r="AE271" s="1"/>
    </row>
    <row r="272" spans="31:31" x14ac:dyDescent="0.2">
      <c r="AE272" s="1"/>
    </row>
    <row r="273" spans="31:31" x14ac:dyDescent="0.2">
      <c r="AE273" s="1"/>
    </row>
    <row r="274" spans="31:31" x14ac:dyDescent="0.2">
      <c r="AE274" s="1"/>
    </row>
    <row r="275" spans="31:31" x14ac:dyDescent="0.2">
      <c r="AE275" s="1"/>
    </row>
    <row r="276" spans="31:31" x14ac:dyDescent="0.2">
      <c r="AE276" s="1"/>
    </row>
    <row r="277" spans="31:31" x14ac:dyDescent="0.2">
      <c r="AE277" s="1"/>
    </row>
    <row r="278" spans="31:31" x14ac:dyDescent="0.2">
      <c r="AE278" s="1"/>
    </row>
    <row r="279" spans="31:31" x14ac:dyDescent="0.2">
      <c r="AE279" s="1"/>
    </row>
    <row r="280" spans="31:31" x14ac:dyDescent="0.2">
      <c r="AE280" s="1"/>
    </row>
    <row r="281" spans="31:31" x14ac:dyDescent="0.2">
      <c r="AE281" s="1"/>
    </row>
    <row r="282" spans="31:31" x14ac:dyDescent="0.2">
      <c r="AE282" s="1"/>
    </row>
    <row r="283" spans="31:31" x14ac:dyDescent="0.2">
      <c r="AE283" s="1"/>
    </row>
    <row r="284" spans="31:31" x14ac:dyDescent="0.2">
      <c r="AE284" s="1"/>
    </row>
    <row r="285" spans="31:31" x14ac:dyDescent="0.2">
      <c r="AE285" s="1"/>
    </row>
    <row r="286" spans="31:31" x14ac:dyDescent="0.2">
      <c r="AE286" s="1"/>
    </row>
    <row r="287" spans="31:31" x14ac:dyDescent="0.2">
      <c r="AE287" s="1"/>
    </row>
    <row r="288" spans="31:31" x14ac:dyDescent="0.2">
      <c r="AE288" s="1"/>
    </row>
    <row r="289" spans="31:31" x14ac:dyDescent="0.2">
      <c r="AE289" s="1"/>
    </row>
    <row r="290" spans="31:31" x14ac:dyDescent="0.2">
      <c r="AE290" s="1"/>
    </row>
    <row r="291" spans="31:31" x14ac:dyDescent="0.2">
      <c r="AE291" s="1"/>
    </row>
    <row r="292" spans="31:31" x14ac:dyDescent="0.2">
      <c r="AE292" s="1"/>
    </row>
    <row r="293" spans="31:31" x14ac:dyDescent="0.2">
      <c r="AE293" s="1"/>
    </row>
    <row r="294" spans="31:31" x14ac:dyDescent="0.2">
      <c r="AE294" s="1"/>
    </row>
    <row r="295" spans="31:31" x14ac:dyDescent="0.2">
      <c r="AE295" s="1"/>
    </row>
    <row r="296" spans="31:31" x14ac:dyDescent="0.2">
      <c r="AE296" s="1"/>
    </row>
    <row r="297" spans="31:31" x14ac:dyDescent="0.2">
      <c r="AE297" s="1"/>
    </row>
    <row r="298" spans="31:31" x14ac:dyDescent="0.2">
      <c r="AE298" s="1"/>
    </row>
    <row r="299" spans="31:31" x14ac:dyDescent="0.2">
      <c r="AE299" s="1"/>
    </row>
    <row r="300" spans="31:31" x14ac:dyDescent="0.2">
      <c r="AE300" s="1"/>
    </row>
    <row r="301" spans="31:31" x14ac:dyDescent="0.2">
      <c r="AE301" s="1"/>
    </row>
    <row r="302" spans="31:31" x14ac:dyDescent="0.2">
      <c r="AE302" s="1"/>
    </row>
    <row r="303" spans="31:31" x14ac:dyDescent="0.2">
      <c r="AE303" s="1"/>
    </row>
    <row r="304" spans="31:31" x14ac:dyDescent="0.2">
      <c r="AE304" s="1"/>
    </row>
    <row r="305" spans="31:31" x14ac:dyDescent="0.2">
      <c r="AE305" s="1"/>
    </row>
    <row r="306" spans="31:31" x14ac:dyDescent="0.2">
      <c r="AE306" s="1"/>
    </row>
    <row r="307" spans="31:31" x14ac:dyDescent="0.2">
      <c r="AE307" s="1"/>
    </row>
    <row r="308" spans="31:31" x14ac:dyDescent="0.2">
      <c r="AE308" s="1"/>
    </row>
    <row r="309" spans="31:31" x14ac:dyDescent="0.2">
      <c r="AE309" s="1"/>
    </row>
    <row r="310" spans="31:31" x14ac:dyDescent="0.2">
      <c r="AE310" s="1"/>
    </row>
    <row r="311" spans="31:31" x14ac:dyDescent="0.2">
      <c r="AE311" s="1"/>
    </row>
    <row r="312" spans="31:31" x14ac:dyDescent="0.2">
      <c r="AE312" s="1"/>
    </row>
    <row r="313" spans="31:31" x14ac:dyDescent="0.2">
      <c r="AE313" s="1"/>
    </row>
    <row r="314" spans="31:31" x14ac:dyDescent="0.2">
      <c r="AE314" s="1"/>
    </row>
    <row r="315" spans="31:31" x14ac:dyDescent="0.2">
      <c r="AE315" s="1"/>
    </row>
    <row r="316" spans="31:31" x14ac:dyDescent="0.2">
      <c r="AE316" s="1"/>
    </row>
    <row r="317" spans="31:31" x14ac:dyDescent="0.2">
      <c r="AE317" s="1"/>
    </row>
    <row r="318" spans="31:31" x14ac:dyDescent="0.2">
      <c r="AE318" s="1"/>
    </row>
    <row r="319" spans="31:31" x14ac:dyDescent="0.2">
      <c r="AE319" s="1"/>
    </row>
    <row r="320" spans="31:31" x14ac:dyDescent="0.2">
      <c r="AE320" s="1"/>
    </row>
    <row r="321" spans="31:31" x14ac:dyDescent="0.2">
      <c r="AE321" s="1"/>
    </row>
    <row r="322" spans="31:31" x14ac:dyDescent="0.2">
      <c r="AE322" s="1"/>
    </row>
    <row r="323" spans="31:31" x14ac:dyDescent="0.2">
      <c r="AE323" s="1"/>
    </row>
    <row r="324" spans="31:31" x14ac:dyDescent="0.2">
      <c r="AE324" s="1"/>
    </row>
    <row r="325" spans="31:31" x14ac:dyDescent="0.2">
      <c r="AE325" s="1"/>
    </row>
    <row r="326" spans="31:31" x14ac:dyDescent="0.2">
      <c r="AE326" s="1"/>
    </row>
    <row r="327" spans="31:31" x14ac:dyDescent="0.2">
      <c r="AE327" s="1"/>
    </row>
    <row r="328" spans="31:31" x14ac:dyDescent="0.2">
      <c r="AE328" s="1"/>
    </row>
    <row r="329" spans="31:31" x14ac:dyDescent="0.2">
      <c r="AE329" s="1"/>
    </row>
    <row r="330" spans="31:31" x14ac:dyDescent="0.2">
      <c r="AE330" s="1"/>
    </row>
    <row r="331" spans="31:31" x14ac:dyDescent="0.2">
      <c r="AE331" s="1"/>
    </row>
    <row r="332" spans="31:31" x14ac:dyDescent="0.2">
      <c r="AE332" s="1"/>
    </row>
    <row r="333" spans="31:31" x14ac:dyDescent="0.2">
      <c r="AE333" s="1"/>
    </row>
    <row r="334" spans="31:31" x14ac:dyDescent="0.2">
      <c r="AE334" s="1"/>
    </row>
    <row r="335" spans="31:31" x14ac:dyDescent="0.2">
      <c r="AE335" s="1"/>
    </row>
    <row r="336" spans="31:31" x14ac:dyDescent="0.2">
      <c r="AE336" s="1"/>
    </row>
    <row r="337" spans="31:31" x14ac:dyDescent="0.2">
      <c r="AE337" s="1"/>
    </row>
    <row r="338" spans="31:31" x14ac:dyDescent="0.2">
      <c r="AE338" s="1"/>
    </row>
    <row r="339" spans="31:31" x14ac:dyDescent="0.2">
      <c r="AE339" s="1"/>
    </row>
    <row r="340" spans="31:31" x14ac:dyDescent="0.2">
      <c r="AE340" s="1"/>
    </row>
    <row r="341" spans="31:31" x14ac:dyDescent="0.2">
      <c r="AE341" s="1"/>
    </row>
    <row r="342" spans="31:31" x14ac:dyDescent="0.2">
      <c r="AE342" s="1"/>
    </row>
    <row r="343" spans="31:31" x14ac:dyDescent="0.2">
      <c r="AE343" s="1"/>
    </row>
    <row r="344" spans="31:31" x14ac:dyDescent="0.2">
      <c r="AE344" s="1"/>
    </row>
    <row r="345" spans="31:31" x14ac:dyDescent="0.2">
      <c r="AE345" s="1"/>
    </row>
    <row r="346" spans="31:31" x14ac:dyDescent="0.2">
      <c r="AE346" s="1"/>
    </row>
    <row r="347" spans="31:31" x14ac:dyDescent="0.2">
      <c r="AE347" s="1"/>
    </row>
    <row r="348" spans="31:31" x14ac:dyDescent="0.2">
      <c r="AE348" s="1"/>
    </row>
    <row r="349" spans="31:31" x14ac:dyDescent="0.2">
      <c r="AE349" s="1"/>
    </row>
    <row r="350" spans="31:31" x14ac:dyDescent="0.2">
      <c r="AE350" s="1"/>
    </row>
    <row r="351" spans="31:31" x14ac:dyDescent="0.2">
      <c r="AE351" s="1"/>
    </row>
    <row r="352" spans="31:31" x14ac:dyDescent="0.2">
      <c r="AE352" s="1"/>
    </row>
    <row r="353" spans="31:31" x14ac:dyDescent="0.2">
      <c r="AE353" s="1"/>
    </row>
    <row r="354" spans="31:31" x14ac:dyDescent="0.2">
      <c r="AE354" s="1"/>
    </row>
    <row r="355" spans="31:31" x14ac:dyDescent="0.2">
      <c r="AE355" s="1"/>
    </row>
    <row r="356" spans="31:31" x14ac:dyDescent="0.2">
      <c r="AE356" s="1"/>
    </row>
    <row r="357" spans="31:31" x14ac:dyDescent="0.2">
      <c r="AE357" s="1"/>
    </row>
    <row r="358" spans="31:31" x14ac:dyDescent="0.2">
      <c r="AE358" s="1"/>
    </row>
    <row r="359" spans="31:31" x14ac:dyDescent="0.2">
      <c r="AE359" s="1"/>
    </row>
    <row r="360" spans="31:31" x14ac:dyDescent="0.2">
      <c r="AE360" s="1"/>
    </row>
    <row r="361" spans="31:31" x14ac:dyDescent="0.2">
      <c r="AE361" s="1"/>
    </row>
    <row r="362" spans="31:31" x14ac:dyDescent="0.2">
      <c r="AE362" s="1"/>
    </row>
    <row r="363" spans="31:31" x14ac:dyDescent="0.2">
      <c r="AE363" s="1"/>
    </row>
    <row r="364" spans="31:31" x14ac:dyDescent="0.2">
      <c r="AE364" s="1"/>
    </row>
    <row r="365" spans="31:31" x14ac:dyDescent="0.2">
      <c r="AE365" s="1"/>
    </row>
    <row r="366" spans="31:31" x14ac:dyDescent="0.2">
      <c r="AE366" s="1"/>
    </row>
    <row r="367" spans="31:31" x14ac:dyDescent="0.2">
      <c r="AE367" s="1"/>
    </row>
    <row r="368" spans="31:31" x14ac:dyDescent="0.2">
      <c r="AE368" s="1"/>
    </row>
    <row r="369" spans="31:31" x14ac:dyDescent="0.2">
      <c r="AE369" s="1"/>
    </row>
    <row r="370" spans="31:31" x14ac:dyDescent="0.2">
      <c r="AE370" s="1"/>
    </row>
    <row r="371" spans="31:31" x14ac:dyDescent="0.2">
      <c r="AE371" s="1"/>
    </row>
    <row r="372" spans="31:31" x14ac:dyDescent="0.2">
      <c r="AE372" s="1"/>
    </row>
    <row r="373" spans="31:31" x14ac:dyDescent="0.2">
      <c r="AE373" s="1"/>
    </row>
    <row r="374" spans="31:31" x14ac:dyDescent="0.2">
      <c r="AE374" s="1"/>
    </row>
    <row r="375" spans="31:31" x14ac:dyDescent="0.2">
      <c r="AE375" s="1"/>
    </row>
    <row r="376" spans="31:31" x14ac:dyDescent="0.2">
      <c r="AE376" s="1"/>
    </row>
    <row r="377" spans="31:31" x14ac:dyDescent="0.2">
      <c r="AE377" s="1"/>
    </row>
    <row r="378" spans="31:31" x14ac:dyDescent="0.2">
      <c r="AE378" s="1"/>
    </row>
    <row r="379" spans="31:31" x14ac:dyDescent="0.2">
      <c r="AE379" s="1"/>
    </row>
    <row r="380" spans="31:31" x14ac:dyDescent="0.2">
      <c r="AE380" s="1"/>
    </row>
    <row r="381" spans="31:31" x14ac:dyDescent="0.2">
      <c r="AE381" s="1"/>
    </row>
    <row r="382" spans="31:31" x14ac:dyDescent="0.2">
      <c r="AE382" s="1"/>
    </row>
    <row r="383" spans="31:31" x14ac:dyDescent="0.2">
      <c r="AE383" s="1"/>
    </row>
    <row r="384" spans="31:31" x14ac:dyDescent="0.2">
      <c r="AE384" s="1"/>
    </row>
    <row r="385" spans="31:31" x14ac:dyDescent="0.2">
      <c r="AE385" s="1"/>
    </row>
    <row r="386" spans="31:31" x14ac:dyDescent="0.2">
      <c r="AE386" s="1"/>
    </row>
    <row r="387" spans="31:31" x14ac:dyDescent="0.2">
      <c r="AE387" s="1"/>
    </row>
    <row r="388" spans="31:31" x14ac:dyDescent="0.2">
      <c r="AE388" s="1"/>
    </row>
    <row r="389" spans="31:31" x14ac:dyDescent="0.2">
      <c r="AE389" s="1"/>
    </row>
    <row r="390" spans="31:31" x14ac:dyDescent="0.2">
      <c r="AE390" s="1"/>
    </row>
    <row r="391" spans="31:31" x14ac:dyDescent="0.2">
      <c r="AE391" s="1"/>
    </row>
    <row r="392" spans="31:31" x14ac:dyDescent="0.2">
      <c r="AE392" s="1"/>
    </row>
    <row r="393" spans="31:31" x14ac:dyDescent="0.2">
      <c r="AE393" s="1"/>
    </row>
    <row r="394" spans="31:31" x14ac:dyDescent="0.2">
      <c r="AE394" s="1"/>
    </row>
    <row r="395" spans="31:31" x14ac:dyDescent="0.2">
      <c r="AE395" s="1"/>
    </row>
    <row r="396" spans="31:31" x14ac:dyDescent="0.2">
      <c r="AE396" s="1"/>
    </row>
    <row r="397" spans="31:31" x14ac:dyDescent="0.2">
      <c r="AE397" s="1"/>
    </row>
    <row r="398" spans="31:31" x14ac:dyDescent="0.2">
      <c r="AE398" s="1"/>
    </row>
    <row r="399" spans="31:31" x14ac:dyDescent="0.2">
      <c r="AE399" s="1"/>
    </row>
    <row r="400" spans="31:31" x14ac:dyDescent="0.2">
      <c r="AE400" s="1"/>
    </row>
    <row r="401" spans="31:31" x14ac:dyDescent="0.2">
      <c r="AE401" s="1"/>
    </row>
    <row r="402" spans="31:31" x14ac:dyDescent="0.2">
      <c r="AE402" s="1"/>
    </row>
    <row r="403" spans="31:31" x14ac:dyDescent="0.2">
      <c r="AE403" s="1"/>
    </row>
    <row r="404" spans="31:31" x14ac:dyDescent="0.2">
      <c r="AE404" s="1"/>
    </row>
    <row r="405" spans="31:31" x14ac:dyDescent="0.2">
      <c r="AE405" s="1"/>
    </row>
    <row r="406" spans="31:31" x14ac:dyDescent="0.2">
      <c r="AE406" s="1"/>
    </row>
    <row r="407" spans="31:31" x14ac:dyDescent="0.2">
      <c r="AE407" s="1"/>
    </row>
    <row r="408" spans="31:31" x14ac:dyDescent="0.2">
      <c r="AE408" s="1"/>
    </row>
    <row r="409" spans="31:31" x14ac:dyDescent="0.2">
      <c r="AE409" s="1"/>
    </row>
    <row r="410" spans="31:31" x14ac:dyDescent="0.2">
      <c r="AE410" s="1"/>
    </row>
    <row r="411" spans="31:31" x14ac:dyDescent="0.2">
      <c r="AE411" s="1"/>
    </row>
    <row r="412" spans="31:31" x14ac:dyDescent="0.2">
      <c r="AE412" s="1"/>
    </row>
    <row r="413" spans="31:31" x14ac:dyDescent="0.2">
      <c r="AE413" s="1"/>
    </row>
    <row r="414" spans="31:31" x14ac:dyDescent="0.2">
      <c r="AE414" s="1"/>
    </row>
    <row r="415" spans="31:31" x14ac:dyDescent="0.2">
      <c r="AE415" s="1"/>
    </row>
    <row r="416" spans="31:31" x14ac:dyDescent="0.2">
      <c r="AE416" s="1"/>
    </row>
    <row r="417" spans="31:31" x14ac:dyDescent="0.2">
      <c r="AE417" s="1"/>
    </row>
    <row r="418" spans="31:31" x14ac:dyDescent="0.2">
      <c r="AE418" s="1"/>
    </row>
    <row r="419" spans="31:31" x14ac:dyDescent="0.2">
      <c r="AE419" s="1"/>
    </row>
    <row r="420" spans="31:31" x14ac:dyDescent="0.2">
      <c r="AE420" s="1"/>
    </row>
    <row r="421" spans="31:31" x14ac:dyDescent="0.2">
      <c r="AE421" s="1"/>
    </row>
    <row r="422" spans="31:31" x14ac:dyDescent="0.2">
      <c r="AE422" s="1"/>
    </row>
    <row r="423" spans="31:31" x14ac:dyDescent="0.2">
      <c r="AE423" s="1"/>
    </row>
    <row r="424" spans="31:31" x14ac:dyDescent="0.2">
      <c r="AE424" s="1"/>
    </row>
    <row r="425" spans="31:31" x14ac:dyDescent="0.2">
      <c r="AE425" s="1"/>
    </row>
    <row r="426" spans="31:31" x14ac:dyDescent="0.2">
      <c r="AE426" s="1"/>
    </row>
    <row r="427" spans="31:31" x14ac:dyDescent="0.2">
      <c r="AE427" s="1"/>
    </row>
    <row r="428" spans="31:31" x14ac:dyDescent="0.2">
      <c r="AE428" s="1"/>
    </row>
    <row r="429" spans="31:31" x14ac:dyDescent="0.2">
      <c r="AE429" s="1"/>
    </row>
    <row r="430" spans="31:31" x14ac:dyDescent="0.2">
      <c r="AE430" s="1"/>
    </row>
    <row r="431" spans="31:31" x14ac:dyDescent="0.2">
      <c r="AE431" s="1"/>
    </row>
    <row r="432" spans="31:31" x14ac:dyDescent="0.2">
      <c r="AE432" s="1"/>
    </row>
    <row r="433" spans="31:31" x14ac:dyDescent="0.2">
      <c r="AE433" s="1"/>
    </row>
    <row r="434" spans="31:31" x14ac:dyDescent="0.2">
      <c r="AE434" s="1"/>
    </row>
    <row r="435" spans="31:31" x14ac:dyDescent="0.2">
      <c r="AE435" s="1"/>
    </row>
    <row r="436" spans="31:31" x14ac:dyDescent="0.2">
      <c r="AE436" s="1"/>
    </row>
    <row r="437" spans="31:31" x14ac:dyDescent="0.2">
      <c r="AE437" s="1"/>
    </row>
    <row r="438" spans="31:31" x14ac:dyDescent="0.2">
      <c r="AE438" s="1"/>
    </row>
    <row r="439" spans="31:31" x14ac:dyDescent="0.2">
      <c r="AE439" s="1"/>
    </row>
    <row r="440" spans="31:31" x14ac:dyDescent="0.2">
      <c r="AE440" s="1"/>
    </row>
    <row r="441" spans="31:31" x14ac:dyDescent="0.2">
      <c r="AE441" s="1"/>
    </row>
    <row r="442" spans="31:31" x14ac:dyDescent="0.2">
      <c r="AE442" s="1"/>
    </row>
    <row r="443" spans="31:31" x14ac:dyDescent="0.2">
      <c r="AE443" s="1"/>
    </row>
    <row r="444" spans="31:31" x14ac:dyDescent="0.2">
      <c r="AE444" s="1"/>
    </row>
    <row r="445" spans="31:31" x14ac:dyDescent="0.2">
      <c r="AE445" s="1"/>
    </row>
    <row r="446" spans="31:31" x14ac:dyDescent="0.2">
      <c r="AE446" s="1"/>
    </row>
    <row r="447" spans="31:31" x14ac:dyDescent="0.2">
      <c r="AE447" s="1"/>
    </row>
    <row r="448" spans="31:31" x14ac:dyDescent="0.2">
      <c r="AE448" s="1"/>
    </row>
    <row r="449" spans="31:31" x14ac:dyDescent="0.2">
      <c r="AE449" s="1"/>
    </row>
    <row r="450" spans="31:31" x14ac:dyDescent="0.2">
      <c r="AE450" s="1"/>
    </row>
    <row r="451" spans="31:31" x14ac:dyDescent="0.2">
      <c r="AE451" s="1"/>
    </row>
    <row r="452" spans="31:31" x14ac:dyDescent="0.2">
      <c r="AE452" s="1"/>
    </row>
    <row r="453" spans="31:31" x14ac:dyDescent="0.2">
      <c r="AE453" s="1"/>
    </row>
    <row r="454" spans="31:31" x14ac:dyDescent="0.2">
      <c r="AE454" s="1"/>
    </row>
    <row r="455" spans="31:31" x14ac:dyDescent="0.2">
      <c r="AE455" s="1"/>
    </row>
    <row r="456" spans="31:31" x14ac:dyDescent="0.2">
      <c r="AE456" s="1"/>
    </row>
    <row r="457" spans="31:31" x14ac:dyDescent="0.2">
      <c r="AE457" s="1"/>
    </row>
    <row r="458" spans="31:31" x14ac:dyDescent="0.2">
      <c r="AE458" s="1"/>
    </row>
    <row r="459" spans="31:31" x14ac:dyDescent="0.2">
      <c r="AE459" s="1"/>
    </row>
    <row r="460" spans="31:31" x14ac:dyDescent="0.2">
      <c r="AE460" s="1"/>
    </row>
    <row r="461" spans="31:31" x14ac:dyDescent="0.2">
      <c r="AE461" s="1"/>
    </row>
    <row r="462" spans="31:31" x14ac:dyDescent="0.2">
      <c r="AE462" s="1"/>
    </row>
    <row r="463" spans="31:31" x14ac:dyDescent="0.2">
      <c r="AE463" s="1"/>
    </row>
    <row r="464" spans="31:31" x14ac:dyDescent="0.2">
      <c r="AE464" s="1"/>
    </row>
    <row r="465" spans="31:31" x14ac:dyDescent="0.2">
      <c r="AE465" s="1"/>
    </row>
    <row r="466" spans="31:31" x14ac:dyDescent="0.2">
      <c r="AE466" s="1"/>
    </row>
    <row r="467" spans="31:31" x14ac:dyDescent="0.2">
      <c r="AE467" s="1"/>
    </row>
    <row r="468" spans="31:31" x14ac:dyDescent="0.2">
      <c r="AE468" s="1"/>
    </row>
    <row r="469" spans="31:31" x14ac:dyDescent="0.2">
      <c r="AE469" s="1"/>
    </row>
    <row r="470" spans="31:31" x14ac:dyDescent="0.2">
      <c r="AE470" s="1"/>
    </row>
    <row r="471" spans="31:31" x14ac:dyDescent="0.2">
      <c r="AE471" s="1"/>
    </row>
    <row r="472" spans="31:31" x14ac:dyDescent="0.2">
      <c r="AE472" s="1"/>
    </row>
    <row r="473" spans="31:31" x14ac:dyDescent="0.2">
      <c r="AE473" s="1"/>
    </row>
    <row r="474" spans="31:31" x14ac:dyDescent="0.2">
      <c r="AE474" s="1"/>
    </row>
    <row r="475" spans="31:31" x14ac:dyDescent="0.2">
      <c r="AE475" s="1"/>
    </row>
    <row r="476" spans="31:31" x14ac:dyDescent="0.2">
      <c r="AE476" s="1"/>
    </row>
    <row r="477" spans="31:31" x14ac:dyDescent="0.2">
      <c r="AE477" s="1"/>
    </row>
    <row r="478" spans="31:31" x14ac:dyDescent="0.2">
      <c r="AE478" s="1"/>
    </row>
    <row r="479" spans="31:31" x14ac:dyDescent="0.2">
      <c r="AE479" s="1"/>
    </row>
    <row r="480" spans="31:31" x14ac:dyDescent="0.2">
      <c r="AE480" s="1"/>
    </row>
    <row r="481" spans="31:31" x14ac:dyDescent="0.2">
      <c r="AE481" s="1"/>
    </row>
    <row r="482" spans="31:31" x14ac:dyDescent="0.2">
      <c r="AE482" s="1"/>
    </row>
    <row r="483" spans="31:31" x14ac:dyDescent="0.2">
      <c r="AE483" s="1"/>
    </row>
    <row r="484" spans="31:31" x14ac:dyDescent="0.2">
      <c r="AE484" s="1"/>
    </row>
    <row r="485" spans="31:31" x14ac:dyDescent="0.2">
      <c r="AE485" s="1"/>
    </row>
    <row r="486" spans="31:31" x14ac:dyDescent="0.2">
      <c r="AE486" s="1"/>
    </row>
    <row r="487" spans="31:31" x14ac:dyDescent="0.2">
      <c r="AE487" s="1"/>
    </row>
    <row r="488" spans="31:31" x14ac:dyDescent="0.2">
      <c r="AE488" s="1"/>
    </row>
    <row r="489" spans="31:31" x14ac:dyDescent="0.2">
      <c r="AE489" s="1"/>
    </row>
    <row r="490" spans="31:31" x14ac:dyDescent="0.2">
      <c r="AE490" s="1"/>
    </row>
    <row r="491" spans="31:31" x14ac:dyDescent="0.2">
      <c r="AE491" s="1"/>
    </row>
    <row r="492" spans="31:31" x14ac:dyDescent="0.2">
      <c r="AE492" s="1"/>
    </row>
    <row r="493" spans="31:31" x14ac:dyDescent="0.2">
      <c r="AE493" s="1"/>
    </row>
    <row r="494" spans="31:31" x14ac:dyDescent="0.2">
      <c r="AE494" s="1"/>
    </row>
    <row r="495" spans="31:31" x14ac:dyDescent="0.2">
      <c r="AE495" s="1"/>
    </row>
    <row r="496" spans="31:31" x14ac:dyDescent="0.2">
      <c r="AE496" s="1"/>
    </row>
    <row r="497" spans="31:31" x14ac:dyDescent="0.2">
      <c r="AE497" s="1"/>
    </row>
    <row r="498" spans="31:31" x14ac:dyDescent="0.2">
      <c r="AE498" s="1"/>
    </row>
    <row r="499" spans="31:31" x14ac:dyDescent="0.2">
      <c r="AE499" s="1"/>
    </row>
    <row r="500" spans="31:31" x14ac:dyDescent="0.2">
      <c r="AE500" s="1"/>
    </row>
    <row r="501" spans="31:31" x14ac:dyDescent="0.2">
      <c r="AE501" s="1"/>
    </row>
    <row r="502" spans="31:31" x14ac:dyDescent="0.2">
      <c r="AE502" s="1"/>
    </row>
    <row r="503" spans="31:31" x14ac:dyDescent="0.2">
      <c r="AE503" s="1"/>
    </row>
    <row r="504" spans="31:31" x14ac:dyDescent="0.2">
      <c r="AE504" s="1"/>
    </row>
    <row r="505" spans="31:31" x14ac:dyDescent="0.2">
      <c r="AE505" s="1"/>
    </row>
    <row r="506" spans="31:31" x14ac:dyDescent="0.2">
      <c r="AE506" s="1"/>
    </row>
    <row r="507" spans="31:31" x14ac:dyDescent="0.2">
      <c r="AE507" s="1"/>
    </row>
    <row r="508" spans="31:31" x14ac:dyDescent="0.2">
      <c r="AE508" s="1"/>
    </row>
    <row r="509" spans="31:31" x14ac:dyDescent="0.2">
      <c r="AE509" s="1"/>
    </row>
    <row r="510" spans="31:31" x14ac:dyDescent="0.2">
      <c r="AE510" s="1"/>
    </row>
    <row r="511" spans="31:31" x14ac:dyDescent="0.2">
      <c r="AE511" s="1"/>
    </row>
    <row r="512" spans="31:31" x14ac:dyDescent="0.2">
      <c r="AE512" s="1"/>
    </row>
    <row r="513" spans="31:31" x14ac:dyDescent="0.2">
      <c r="AE513" s="1"/>
    </row>
    <row r="514" spans="31:31" x14ac:dyDescent="0.2">
      <c r="AE514" s="1"/>
    </row>
    <row r="515" spans="31:31" x14ac:dyDescent="0.2">
      <c r="AE515" s="1"/>
    </row>
    <row r="516" spans="31:31" x14ac:dyDescent="0.2">
      <c r="AE516" s="1"/>
    </row>
    <row r="517" spans="31:31" x14ac:dyDescent="0.2">
      <c r="AE517" s="1"/>
    </row>
    <row r="518" spans="31:31" x14ac:dyDescent="0.2">
      <c r="AE518" s="1"/>
    </row>
    <row r="519" spans="31:31" x14ac:dyDescent="0.2">
      <c r="AE519" s="1"/>
    </row>
    <row r="520" spans="31:31" x14ac:dyDescent="0.2">
      <c r="AE520" s="1"/>
    </row>
    <row r="521" spans="31:31" x14ac:dyDescent="0.2">
      <c r="AE521" s="1"/>
    </row>
    <row r="522" spans="31:31" x14ac:dyDescent="0.2">
      <c r="AE522" s="1"/>
    </row>
    <row r="523" spans="31:31" x14ac:dyDescent="0.2">
      <c r="AE523" s="1"/>
    </row>
    <row r="524" spans="31:31" x14ac:dyDescent="0.2">
      <c r="AE524" s="1"/>
    </row>
    <row r="525" spans="31:31" x14ac:dyDescent="0.2">
      <c r="AE525" s="1"/>
    </row>
    <row r="526" spans="31:31" x14ac:dyDescent="0.2">
      <c r="AE526" s="1"/>
    </row>
    <row r="527" spans="31:31" x14ac:dyDescent="0.2">
      <c r="AE527" s="1"/>
    </row>
    <row r="528" spans="31:31" x14ac:dyDescent="0.2">
      <c r="AE528" s="1"/>
    </row>
    <row r="529" spans="31:31" x14ac:dyDescent="0.2">
      <c r="AE529" s="1"/>
    </row>
    <row r="530" spans="31:31" x14ac:dyDescent="0.2">
      <c r="AE530" s="1"/>
    </row>
    <row r="531" spans="31:31" x14ac:dyDescent="0.2">
      <c r="AE531" s="1"/>
    </row>
    <row r="532" spans="31:31" x14ac:dyDescent="0.2">
      <c r="AE532" s="1"/>
    </row>
    <row r="533" spans="31:31" x14ac:dyDescent="0.2">
      <c r="AE533" s="1"/>
    </row>
    <row r="534" spans="31:31" x14ac:dyDescent="0.2">
      <c r="AE534" s="1"/>
    </row>
    <row r="535" spans="31:31" x14ac:dyDescent="0.2">
      <c r="AE535" s="1"/>
    </row>
    <row r="536" spans="31:31" x14ac:dyDescent="0.2">
      <c r="AE536" s="1"/>
    </row>
    <row r="537" spans="31:31" x14ac:dyDescent="0.2">
      <c r="AE537" s="1"/>
    </row>
    <row r="538" spans="31:31" x14ac:dyDescent="0.2">
      <c r="AE538" s="1"/>
    </row>
    <row r="539" spans="31:31" x14ac:dyDescent="0.2">
      <c r="AE539" s="1"/>
    </row>
    <row r="540" spans="31:31" x14ac:dyDescent="0.2">
      <c r="AE540" s="1"/>
    </row>
    <row r="541" spans="31:31" x14ac:dyDescent="0.2">
      <c r="AE541" s="1"/>
    </row>
    <row r="542" spans="31:31" x14ac:dyDescent="0.2">
      <c r="AE542" s="1"/>
    </row>
    <row r="543" spans="31:31" x14ac:dyDescent="0.2">
      <c r="AE543" s="1"/>
    </row>
    <row r="544" spans="31:31" x14ac:dyDescent="0.2">
      <c r="AE544" s="1"/>
    </row>
    <row r="545" spans="31:31" x14ac:dyDescent="0.2">
      <c r="AE545" s="1"/>
    </row>
    <row r="546" spans="31:31" x14ac:dyDescent="0.2">
      <c r="AE546" s="1"/>
    </row>
    <row r="547" spans="31:31" x14ac:dyDescent="0.2">
      <c r="AE547" s="1"/>
    </row>
    <row r="548" spans="31:31" x14ac:dyDescent="0.2">
      <c r="AE548" s="1"/>
    </row>
    <row r="549" spans="31:31" x14ac:dyDescent="0.2">
      <c r="AE549" s="1"/>
    </row>
    <row r="550" spans="31:31" x14ac:dyDescent="0.2">
      <c r="AE550" s="1"/>
    </row>
    <row r="551" spans="31:31" x14ac:dyDescent="0.2">
      <c r="AE551" s="1"/>
    </row>
    <row r="552" spans="31:31" x14ac:dyDescent="0.2">
      <c r="AE552" s="1"/>
    </row>
    <row r="553" spans="31:31" x14ac:dyDescent="0.2">
      <c r="AE553" s="1"/>
    </row>
    <row r="554" spans="31:31" x14ac:dyDescent="0.2">
      <c r="AE554" s="1"/>
    </row>
    <row r="555" spans="31:31" x14ac:dyDescent="0.2">
      <c r="AE555" s="1"/>
    </row>
    <row r="556" spans="31:31" x14ac:dyDescent="0.2">
      <c r="AE556" s="1"/>
    </row>
    <row r="557" spans="31:31" x14ac:dyDescent="0.2">
      <c r="AE557" s="1"/>
    </row>
    <row r="558" spans="31:31" x14ac:dyDescent="0.2">
      <c r="AE558" s="1"/>
    </row>
    <row r="559" spans="31:31" x14ac:dyDescent="0.2">
      <c r="AE559" s="1"/>
    </row>
    <row r="560" spans="31:31" x14ac:dyDescent="0.2">
      <c r="AE560" s="1"/>
    </row>
    <row r="561" spans="31:31" x14ac:dyDescent="0.2">
      <c r="AE561" s="1"/>
    </row>
    <row r="562" spans="31:31" x14ac:dyDescent="0.2">
      <c r="AE562" s="1"/>
    </row>
    <row r="563" spans="31:31" x14ac:dyDescent="0.2">
      <c r="AE563" s="1"/>
    </row>
    <row r="564" spans="31:31" x14ac:dyDescent="0.2">
      <c r="AE564" s="1"/>
    </row>
    <row r="565" spans="31:31" x14ac:dyDescent="0.2">
      <c r="AE565" s="1"/>
    </row>
    <row r="566" spans="31:31" x14ac:dyDescent="0.2">
      <c r="AE566" s="1"/>
    </row>
    <row r="567" spans="31:31" x14ac:dyDescent="0.2">
      <c r="AE567" s="1"/>
    </row>
    <row r="568" spans="31:31" x14ac:dyDescent="0.2">
      <c r="AE568" s="1"/>
    </row>
    <row r="569" spans="31:31" x14ac:dyDescent="0.2">
      <c r="AE569" s="1"/>
    </row>
    <row r="570" spans="31:31" x14ac:dyDescent="0.2">
      <c r="AE570" s="1"/>
    </row>
    <row r="571" spans="31:31" x14ac:dyDescent="0.2">
      <c r="AE571" s="1"/>
    </row>
    <row r="572" spans="31:31" x14ac:dyDescent="0.2">
      <c r="AE572" s="1"/>
    </row>
    <row r="573" spans="31:31" x14ac:dyDescent="0.2">
      <c r="AE573" s="1"/>
    </row>
    <row r="574" spans="31:31" x14ac:dyDescent="0.2">
      <c r="AE574" s="1"/>
    </row>
    <row r="575" spans="31:31" x14ac:dyDescent="0.2">
      <c r="AE575" s="1"/>
    </row>
    <row r="576" spans="31:31" x14ac:dyDescent="0.2">
      <c r="AE576" s="1"/>
    </row>
    <row r="577" spans="31:31" x14ac:dyDescent="0.2">
      <c r="AE577" s="1"/>
    </row>
    <row r="578" spans="31:31" x14ac:dyDescent="0.2">
      <c r="AE578" s="1"/>
    </row>
    <row r="579" spans="31:31" x14ac:dyDescent="0.2">
      <c r="AE579" s="1"/>
    </row>
    <row r="580" spans="31:31" x14ac:dyDescent="0.2">
      <c r="AE580" s="1"/>
    </row>
    <row r="581" spans="31:31" x14ac:dyDescent="0.2">
      <c r="AE581" s="1"/>
    </row>
    <row r="582" spans="31:31" x14ac:dyDescent="0.2">
      <c r="AE582" s="1"/>
    </row>
    <row r="583" spans="31:31" x14ac:dyDescent="0.2">
      <c r="AE583" s="1"/>
    </row>
    <row r="584" spans="31:31" x14ac:dyDescent="0.2">
      <c r="AE584" s="1"/>
    </row>
    <row r="585" spans="31:31" x14ac:dyDescent="0.2">
      <c r="AE585" s="1"/>
    </row>
    <row r="586" spans="31:31" x14ac:dyDescent="0.2">
      <c r="AE586" s="1"/>
    </row>
    <row r="587" spans="31:31" x14ac:dyDescent="0.2">
      <c r="AE587" s="1"/>
    </row>
    <row r="588" spans="31:31" x14ac:dyDescent="0.2">
      <c r="AE588" s="1"/>
    </row>
    <row r="589" spans="31:31" x14ac:dyDescent="0.2">
      <c r="AE589" s="1"/>
    </row>
    <row r="590" spans="31:31" x14ac:dyDescent="0.2">
      <c r="AE590" s="1"/>
    </row>
    <row r="591" spans="31:31" x14ac:dyDescent="0.2">
      <c r="AE591" s="1"/>
    </row>
    <row r="592" spans="31:31" x14ac:dyDescent="0.2">
      <c r="AE592" s="1"/>
    </row>
    <row r="593" spans="31:31" x14ac:dyDescent="0.2">
      <c r="AE593" s="1"/>
    </row>
    <row r="594" spans="31:31" x14ac:dyDescent="0.2">
      <c r="AE594" s="1"/>
    </row>
    <row r="595" spans="31:31" x14ac:dyDescent="0.2">
      <c r="AE595" s="1"/>
    </row>
    <row r="596" spans="31:31" x14ac:dyDescent="0.2">
      <c r="AE596" s="1"/>
    </row>
    <row r="597" spans="31:31" x14ac:dyDescent="0.2">
      <c r="AE597" s="1"/>
    </row>
    <row r="598" spans="31:31" x14ac:dyDescent="0.2">
      <c r="AE598" s="1"/>
    </row>
    <row r="599" spans="31:31" x14ac:dyDescent="0.2">
      <c r="AE599" s="1"/>
    </row>
    <row r="600" spans="31:31" x14ac:dyDescent="0.2">
      <c r="AE600" s="1"/>
    </row>
    <row r="601" spans="31:31" x14ac:dyDescent="0.2">
      <c r="AE601" s="1"/>
    </row>
    <row r="602" spans="31:31" x14ac:dyDescent="0.2">
      <c r="AE602" s="1"/>
    </row>
    <row r="603" spans="31:31" x14ac:dyDescent="0.2">
      <c r="AE603" s="1"/>
    </row>
    <row r="604" spans="31:31" x14ac:dyDescent="0.2">
      <c r="AE604" s="1"/>
    </row>
    <row r="605" spans="31:31" x14ac:dyDescent="0.2">
      <c r="AE605" s="1"/>
    </row>
    <row r="606" spans="31:31" x14ac:dyDescent="0.2">
      <c r="AE606" s="1"/>
    </row>
    <row r="607" spans="31:31" x14ac:dyDescent="0.2">
      <c r="AE607" s="1"/>
    </row>
    <row r="608" spans="31:31" x14ac:dyDescent="0.2">
      <c r="AE608" s="1"/>
    </row>
    <row r="609" spans="31:31" x14ac:dyDescent="0.2">
      <c r="AE609" s="1"/>
    </row>
    <row r="610" spans="31:31" x14ac:dyDescent="0.2">
      <c r="AE610" s="1"/>
    </row>
    <row r="611" spans="31:31" x14ac:dyDescent="0.2">
      <c r="AE611" s="1"/>
    </row>
    <row r="612" spans="31:31" x14ac:dyDescent="0.2">
      <c r="AE612" s="1"/>
    </row>
    <row r="613" spans="31:31" x14ac:dyDescent="0.2">
      <c r="AE613" s="1"/>
    </row>
    <row r="614" spans="31:31" x14ac:dyDescent="0.2">
      <c r="AE614" s="1"/>
    </row>
    <row r="615" spans="31:31" x14ac:dyDescent="0.2">
      <c r="AE615" s="1"/>
    </row>
    <row r="616" spans="31:31" x14ac:dyDescent="0.2">
      <c r="AE616" s="1"/>
    </row>
    <row r="617" spans="31:31" x14ac:dyDescent="0.2">
      <c r="AE617" s="1"/>
    </row>
    <row r="618" spans="31:31" x14ac:dyDescent="0.2">
      <c r="AE618" s="1"/>
    </row>
    <row r="619" spans="31:31" x14ac:dyDescent="0.2">
      <c r="AE619" s="1"/>
    </row>
    <row r="620" spans="31:31" x14ac:dyDescent="0.2">
      <c r="AE620" s="1"/>
    </row>
    <row r="621" spans="31:31" x14ac:dyDescent="0.2">
      <c r="AE621" s="1"/>
    </row>
    <row r="622" spans="31:31" x14ac:dyDescent="0.2">
      <c r="AE622" s="1"/>
    </row>
    <row r="623" spans="31:31" x14ac:dyDescent="0.2">
      <c r="AE623" s="1"/>
    </row>
    <row r="624" spans="31:31" x14ac:dyDescent="0.2">
      <c r="AE624" s="1"/>
    </row>
    <row r="625" spans="31:31" x14ac:dyDescent="0.2">
      <c r="AE625" s="1"/>
    </row>
    <row r="626" spans="31:31" x14ac:dyDescent="0.2">
      <c r="AE626" s="1"/>
    </row>
    <row r="627" spans="31:31" x14ac:dyDescent="0.2">
      <c r="AE627" s="1"/>
    </row>
    <row r="628" spans="31:31" x14ac:dyDescent="0.2">
      <c r="AE628" s="1"/>
    </row>
    <row r="629" spans="31:31" x14ac:dyDescent="0.2">
      <c r="AE629" s="1"/>
    </row>
    <row r="630" spans="31:31" x14ac:dyDescent="0.2">
      <c r="AE630" s="1"/>
    </row>
    <row r="631" spans="31:31" x14ac:dyDescent="0.2">
      <c r="AE631" s="1"/>
    </row>
    <row r="632" spans="31:31" x14ac:dyDescent="0.2">
      <c r="AE632" s="1"/>
    </row>
    <row r="633" spans="31:31" x14ac:dyDescent="0.2">
      <c r="AE633" s="1"/>
    </row>
    <row r="634" spans="31:31" x14ac:dyDescent="0.2">
      <c r="AE634" s="1"/>
    </row>
    <row r="635" spans="31:31" x14ac:dyDescent="0.2">
      <c r="AE635" s="1"/>
    </row>
    <row r="636" spans="31:31" x14ac:dyDescent="0.2">
      <c r="AE636" s="1"/>
    </row>
    <row r="637" spans="31:31" x14ac:dyDescent="0.2">
      <c r="AE637" s="1"/>
    </row>
    <row r="638" spans="31:31" x14ac:dyDescent="0.2">
      <c r="AE638" s="1"/>
    </row>
    <row r="639" spans="31:31" x14ac:dyDescent="0.2">
      <c r="AE639" s="1"/>
    </row>
    <row r="640" spans="31:31" x14ac:dyDescent="0.2">
      <c r="AE640" s="1"/>
    </row>
    <row r="641" spans="31:31" x14ac:dyDescent="0.2">
      <c r="AE641" s="1"/>
    </row>
    <row r="642" spans="31:31" x14ac:dyDescent="0.2">
      <c r="AE642" s="1"/>
    </row>
    <row r="643" spans="31:31" x14ac:dyDescent="0.2">
      <c r="AE643" s="1"/>
    </row>
    <row r="644" spans="31:31" x14ac:dyDescent="0.2">
      <c r="AE644" s="1"/>
    </row>
    <row r="645" spans="31:31" x14ac:dyDescent="0.2">
      <c r="AE645" s="1"/>
    </row>
    <row r="646" spans="31:31" x14ac:dyDescent="0.2">
      <c r="AE646" s="1"/>
    </row>
    <row r="647" spans="31:31" x14ac:dyDescent="0.2">
      <c r="AE647" s="1"/>
    </row>
    <row r="648" spans="31:31" x14ac:dyDescent="0.2">
      <c r="AE648" s="1"/>
    </row>
    <row r="649" spans="31:31" x14ac:dyDescent="0.2">
      <c r="AE649" s="1"/>
    </row>
    <row r="650" spans="31:31" x14ac:dyDescent="0.2">
      <c r="AE650" s="1"/>
    </row>
    <row r="651" spans="31:31" x14ac:dyDescent="0.2">
      <c r="AE651" s="1"/>
    </row>
    <row r="652" spans="31:31" x14ac:dyDescent="0.2">
      <c r="AE652" s="1"/>
    </row>
    <row r="653" spans="31:31" x14ac:dyDescent="0.2">
      <c r="AE653" s="1"/>
    </row>
    <row r="654" spans="31:31" x14ac:dyDescent="0.2">
      <c r="AE654" s="1"/>
    </row>
    <row r="655" spans="31:31" x14ac:dyDescent="0.2">
      <c r="AE655" s="1"/>
    </row>
    <row r="656" spans="31:31" x14ac:dyDescent="0.2">
      <c r="AE656" s="1"/>
    </row>
    <row r="657" spans="31:31" x14ac:dyDescent="0.2">
      <c r="AE657" s="1"/>
    </row>
    <row r="658" spans="31:31" x14ac:dyDescent="0.2">
      <c r="AE658" s="1"/>
    </row>
    <row r="659" spans="31:31" x14ac:dyDescent="0.2">
      <c r="AE659" s="1"/>
    </row>
    <row r="660" spans="31:31" x14ac:dyDescent="0.2">
      <c r="AE660" s="1"/>
    </row>
    <row r="661" spans="31:31" x14ac:dyDescent="0.2">
      <c r="AE661" s="1"/>
    </row>
    <row r="662" spans="31:31" x14ac:dyDescent="0.2">
      <c r="AE662" s="1"/>
    </row>
    <row r="663" spans="31:31" x14ac:dyDescent="0.2">
      <c r="AE663" s="1"/>
    </row>
    <row r="664" spans="31:31" x14ac:dyDescent="0.2">
      <c r="AE664" s="1"/>
    </row>
    <row r="665" spans="31:31" x14ac:dyDescent="0.2">
      <c r="AE665" s="1"/>
    </row>
    <row r="666" spans="31:31" x14ac:dyDescent="0.2">
      <c r="AE666" s="1"/>
    </row>
    <row r="667" spans="31:31" x14ac:dyDescent="0.2">
      <c r="AE667" s="1"/>
    </row>
    <row r="668" spans="31:31" x14ac:dyDescent="0.2">
      <c r="AE668" s="1"/>
    </row>
    <row r="669" spans="31:31" x14ac:dyDescent="0.2">
      <c r="AE669" s="1"/>
    </row>
    <row r="670" spans="31:31" x14ac:dyDescent="0.2">
      <c r="AE670" s="1"/>
    </row>
    <row r="671" spans="31:31" x14ac:dyDescent="0.2">
      <c r="AE671" s="1"/>
    </row>
    <row r="672" spans="31:31" x14ac:dyDescent="0.2">
      <c r="AE672" s="1"/>
    </row>
    <row r="673" spans="31:31" x14ac:dyDescent="0.2">
      <c r="AE673" s="1"/>
    </row>
    <row r="674" spans="31:31" x14ac:dyDescent="0.2">
      <c r="AE674" s="1"/>
    </row>
    <row r="675" spans="31:31" x14ac:dyDescent="0.2">
      <c r="AE675" s="1"/>
    </row>
    <row r="676" spans="31:31" x14ac:dyDescent="0.2">
      <c r="AE676" s="1"/>
    </row>
    <row r="677" spans="31:31" x14ac:dyDescent="0.2">
      <c r="AE677" s="1"/>
    </row>
    <row r="678" spans="31:31" x14ac:dyDescent="0.2">
      <c r="AE678" s="1"/>
    </row>
    <row r="679" spans="31:31" x14ac:dyDescent="0.2">
      <c r="AE679" s="1"/>
    </row>
    <row r="680" spans="31:31" x14ac:dyDescent="0.2">
      <c r="AE680" s="1"/>
    </row>
    <row r="681" spans="31:31" x14ac:dyDescent="0.2">
      <c r="AE681" s="1"/>
    </row>
    <row r="682" spans="31:31" x14ac:dyDescent="0.2">
      <c r="AE682" s="1"/>
    </row>
    <row r="683" spans="31:31" x14ac:dyDescent="0.2">
      <c r="AE683" s="1"/>
    </row>
    <row r="684" spans="31:31" x14ac:dyDescent="0.2">
      <c r="AE684" s="1"/>
    </row>
    <row r="685" spans="31:31" x14ac:dyDescent="0.2">
      <c r="AE685" s="1"/>
    </row>
    <row r="686" spans="31:31" x14ac:dyDescent="0.2">
      <c r="AE686" s="1"/>
    </row>
    <row r="687" spans="31:31" x14ac:dyDescent="0.2">
      <c r="AE687" s="1"/>
    </row>
    <row r="688" spans="31:31" x14ac:dyDescent="0.2">
      <c r="AE688" s="1"/>
    </row>
    <row r="689" spans="31:31" x14ac:dyDescent="0.2">
      <c r="AE689" s="1"/>
    </row>
    <row r="690" spans="31:31" x14ac:dyDescent="0.2">
      <c r="AE690" s="1"/>
    </row>
    <row r="691" spans="31:31" x14ac:dyDescent="0.2">
      <c r="AE691" s="1"/>
    </row>
    <row r="692" spans="31:31" x14ac:dyDescent="0.2">
      <c r="AE692" s="1"/>
    </row>
    <row r="693" spans="31:31" x14ac:dyDescent="0.2">
      <c r="AE693" s="1"/>
    </row>
    <row r="694" spans="31:31" x14ac:dyDescent="0.2">
      <c r="AE694" s="1"/>
    </row>
    <row r="695" spans="31:31" x14ac:dyDescent="0.2">
      <c r="AE695" s="1"/>
    </row>
    <row r="696" spans="31:31" x14ac:dyDescent="0.2">
      <c r="AE696" s="1"/>
    </row>
    <row r="697" spans="31:31" x14ac:dyDescent="0.2">
      <c r="AE697" s="1"/>
    </row>
    <row r="698" spans="31:31" x14ac:dyDescent="0.2">
      <c r="AE698" s="1"/>
    </row>
    <row r="699" spans="31:31" x14ac:dyDescent="0.2">
      <c r="AE699" s="1"/>
    </row>
    <row r="700" spans="31:31" x14ac:dyDescent="0.2">
      <c r="AE700" s="1"/>
    </row>
    <row r="701" spans="31:31" x14ac:dyDescent="0.2">
      <c r="AE701" s="1"/>
    </row>
    <row r="702" spans="31:31" x14ac:dyDescent="0.2">
      <c r="AE702" s="1"/>
    </row>
    <row r="703" spans="31:31" x14ac:dyDescent="0.2">
      <c r="AE703" s="1"/>
    </row>
    <row r="704" spans="31:31" x14ac:dyDescent="0.2">
      <c r="AE704" s="1"/>
    </row>
    <row r="705" spans="31:31" x14ac:dyDescent="0.2">
      <c r="AE705" s="1"/>
    </row>
    <row r="706" spans="31:31" x14ac:dyDescent="0.2">
      <c r="AE706" s="1"/>
    </row>
    <row r="707" spans="31:31" x14ac:dyDescent="0.2">
      <c r="AE707" s="1"/>
    </row>
    <row r="708" spans="31:31" x14ac:dyDescent="0.2">
      <c r="AE708" s="1"/>
    </row>
    <row r="709" spans="31:31" x14ac:dyDescent="0.2">
      <c r="AE709" s="1"/>
    </row>
    <row r="710" spans="31:31" x14ac:dyDescent="0.2">
      <c r="AE710" s="1"/>
    </row>
    <row r="711" spans="31:31" x14ac:dyDescent="0.2">
      <c r="AE711" s="1"/>
    </row>
    <row r="712" spans="31:31" x14ac:dyDescent="0.2">
      <c r="AE712" s="1"/>
    </row>
    <row r="713" spans="31:31" x14ac:dyDescent="0.2">
      <c r="AE713" s="1"/>
    </row>
    <row r="714" spans="31:31" x14ac:dyDescent="0.2">
      <c r="AE714" s="1"/>
    </row>
    <row r="715" spans="31:31" x14ac:dyDescent="0.2">
      <c r="AE715" s="1"/>
    </row>
  </sheetData>
  <mergeCells count="73">
    <mergeCell ref="J10:K10"/>
    <mergeCell ref="H7:I9"/>
    <mergeCell ref="A6:AD6"/>
    <mergeCell ref="T9:Y9"/>
    <mergeCell ref="A7:A9"/>
    <mergeCell ref="B7:B9"/>
    <mergeCell ref="C7:C9"/>
    <mergeCell ref="D7:D9"/>
    <mergeCell ref="E7:G9"/>
    <mergeCell ref="J7:K8"/>
    <mergeCell ref="L7:S8"/>
    <mergeCell ref="Z7:AA8"/>
    <mergeCell ref="AB7:AD8"/>
    <mergeCell ref="T7:Y8"/>
    <mergeCell ref="J9:K9"/>
    <mergeCell ref="L9:M9"/>
    <mergeCell ref="A1:AD1"/>
    <mergeCell ref="A2:AD2"/>
    <mergeCell ref="A3:AD3"/>
    <mergeCell ref="A4:AD4"/>
    <mergeCell ref="A5:AD5"/>
    <mergeCell ref="N9:O9"/>
    <mergeCell ref="P9:Q9"/>
    <mergeCell ref="R9:S9"/>
    <mergeCell ref="N10:O10"/>
    <mergeCell ref="P10:Q10"/>
    <mergeCell ref="R10:S10"/>
    <mergeCell ref="T10:Y10"/>
    <mergeCell ref="AE7:AE8"/>
    <mergeCell ref="Z9:AA9"/>
    <mergeCell ref="AB9:AD9"/>
    <mergeCell ref="Z10:AA10"/>
    <mergeCell ref="AB10:AD10"/>
    <mergeCell ref="A10:A12"/>
    <mergeCell ref="B10:B12"/>
    <mergeCell ref="C10:C12"/>
    <mergeCell ref="D10:D12"/>
    <mergeCell ref="N11:N12"/>
    <mergeCell ref="E11:F12"/>
    <mergeCell ref="G11:G12"/>
    <mergeCell ref="H11:H12"/>
    <mergeCell ref="I11:I12"/>
    <mergeCell ref="J11:J12"/>
    <mergeCell ref="K11:K12"/>
    <mergeCell ref="L11:L12"/>
    <mergeCell ref="M11:M12"/>
    <mergeCell ref="E10:G10"/>
    <mergeCell ref="H10:I10"/>
    <mergeCell ref="L10:M10"/>
    <mergeCell ref="O11:O12"/>
    <mergeCell ref="U12:V12"/>
    <mergeCell ref="X12:Y12"/>
    <mergeCell ref="T51:X51"/>
    <mergeCell ref="AA51:AE51"/>
    <mergeCell ref="AB12:AC12"/>
    <mergeCell ref="AB11:AC11"/>
    <mergeCell ref="U11:V11"/>
    <mergeCell ref="X11:Y11"/>
    <mergeCell ref="P11:P12"/>
    <mergeCell ref="Q11:Q12"/>
    <mergeCell ref="R11:R12"/>
    <mergeCell ref="S11:S12"/>
    <mergeCell ref="T56:X56"/>
    <mergeCell ref="AA56:AE56"/>
    <mergeCell ref="A45:C45"/>
    <mergeCell ref="T57:X57"/>
    <mergeCell ref="AA57:AE57"/>
    <mergeCell ref="T52:X52"/>
    <mergeCell ref="AA52:AE52"/>
    <mergeCell ref="T53:X53"/>
    <mergeCell ref="AA53:AE53"/>
    <mergeCell ref="T54:X54"/>
    <mergeCell ref="AA54:AE54"/>
  </mergeCells>
  <printOptions horizontalCentered="1"/>
  <pageMargins left="0.23622047244094491" right="0.23622047244094491" top="3.937007874015748E-2" bottom="3.937007874015748E-2" header="0" footer="0"/>
  <pageSetup paperSize="14" scale="33" orientation="landscape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Setda</vt:lpstr>
      <vt:lpstr>Setda!Print_Titles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W10 PRO</dc:creator>
  <cp:lastModifiedBy>Asus</cp:lastModifiedBy>
  <dcterms:created xsi:type="dcterms:W3CDTF">2020-03-18T05:59:44Z</dcterms:created>
  <dcterms:modified xsi:type="dcterms:W3CDTF">2023-01-06T02:19:49Z</dcterms:modified>
</cp:coreProperties>
</file>