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ATA PINDAHAN\2020\Evaluasi Renja PD dan RKPD\Pengendalian &amp; Evaluasi Renja PD\SKPD\Triwulan IV\"/>
    </mc:Choice>
  </mc:AlternateContent>
  <bookViews>
    <workbookView xWindow="0" yWindow="0" windowWidth="28800" windowHeight="12300"/>
  </bookViews>
  <sheets>
    <sheet name="Bag Hukum dan PerUUan" sheetId="1" r:id="rId1"/>
  </sheets>
  <definedNames>
    <definedName name="_xlnm.Print_Area" localSheetId="0">'Bag Hukum dan PerUUan'!$A$1:$AM$41</definedName>
    <definedName name="_xlnm.Print_Titles" localSheetId="0">'Bag Hukum dan PerUUan'!$7:$12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21" i="1" l="1"/>
  <c r="AB21" i="1"/>
  <c r="W13" i="1"/>
  <c r="Y13" i="1" l="1"/>
  <c r="V13" i="1" l="1"/>
  <c r="T13" i="1"/>
  <c r="M13" i="1" l="1"/>
  <c r="J13" i="1"/>
  <c r="S13" i="1" l="1"/>
  <c r="Q13" i="1"/>
  <c r="N13" i="1" l="1"/>
  <c r="H13" i="1" l="1"/>
  <c r="N14" i="1"/>
  <c r="Z14" i="1" s="1"/>
  <c r="AB14" i="1" s="1"/>
  <c r="H14" i="1"/>
  <c r="AG14" i="1" l="1"/>
  <c r="AJ14" i="1" s="1"/>
  <c r="P13" i="1"/>
  <c r="E20" i="1"/>
  <c r="G13" i="1"/>
  <c r="AD19" i="1" l="1"/>
  <c r="Z19" i="1"/>
  <c r="AG19" i="1" l="1"/>
  <c r="AJ19" i="1" s="1"/>
  <c r="AB19" i="1"/>
  <c r="AI19" i="1"/>
  <c r="AL19" i="1" s="1"/>
  <c r="AE19" i="1"/>
  <c r="AD16" i="1"/>
  <c r="Z16" i="1"/>
  <c r="AG16" i="1" l="1"/>
  <c r="AJ16" i="1" s="1"/>
  <c r="AB16" i="1"/>
  <c r="AI16" i="1"/>
  <c r="AL16" i="1" s="1"/>
  <c r="AE16" i="1"/>
  <c r="AD20" i="1"/>
  <c r="Z20" i="1"/>
  <c r="AD18" i="1"/>
  <c r="Z18" i="1"/>
  <c r="AD17" i="1"/>
  <c r="Z17" i="1"/>
  <c r="AD15" i="1"/>
  <c r="Z15" i="1"/>
  <c r="AD13" i="1"/>
  <c r="Z13" i="1"/>
  <c r="AG18" i="1" l="1"/>
  <c r="AJ18" i="1" s="1"/>
  <c r="AB18" i="1"/>
  <c r="AI15" i="1"/>
  <c r="AL15" i="1" s="1"/>
  <c r="AE15" i="1"/>
  <c r="AG13" i="1"/>
  <c r="AJ13" i="1" s="1"/>
  <c r="AB13" i="1"/>
  <c r="AG17" i="1"/>
  <c r="AJ17" i="1" s="1"/>
  <c r="AB17" i="1"/>
  <c r="AG20" i="1"/>
  <c r="AJ20" i="1" s="1"/>
  <c r="AB20" i="1"/>
  <c r="AG15" i="1"/>
  <c r="AJ15" i="1" s="1"/>
  <c r="AB15" i="1"/>
  <c r="AI18" i="1"/>
  <c r="AL18" i="1" s="1"/>
  <c r="AE18" i="1"/>
  <c r="AI13" i="1"/>
  <c r="AL13" i="1" s="1"/>
  <c r="AE13" i="1"/>
  <c r="AI17" i="1"/>
  <c r="AL17" i="1" s="1"/>
  <c r="AE17" i="1"/>
  <c r="AI20" i="1"/>
  <c r="AL20" i="1" s="1"/>
  <c r="AE20" i="1"/>
  <c r="AB22" i="1" l="1"/>
  <c r="AE22" i="1"/>
</calcChain>
</file>

<file path=xl/comments1.xml><?xml version="1.0" encoding="utf-8"?>
<comments xmlns="http://schemas.openxmlformats.org/spreadsheetml/2006/main">
  <authors>
    <author>W10 PRO</author>
  </authors>
  <commentList>
    <comment ref="H13" authorId="0" shapeId="0">
      <text>
        <r>
          <rPr>
            <b/>
            <sz val="11"/>
            <color indexed="81"/>
            <rFont val="Tahoma"/>
            <family val="2"/>
          </rPr>
          <t>Jumlah perda yg diundangkan/jumlah perda yg direncanakan dikali 100</t>
        </r>
      </text>
    </comment>
    <comment ref="H14" authorId="0" shapeId="0">
      <text>
        <r>
          <rPr>
            <b/>
            <sz val="11"/>
            <color indexed="81"/>
            <rFont val="Tahoma"/>
            <family val="2"/>
          </rPr>
          <t>Jumlah Perkara yg masuk/jumlah perkara yg ditangani dikali 100</t>
        </r>
      </text>
    </comment>
  </commentList>
</comments>
</file>

<file path=xl/sharedStrings.xml><?xml version="1.0" encoding="utf-8"?>
<sst xmlns="http://schemas.openxmlformats.org/spreadsheetml/2006/main" count="200" uniqueCount="86">
  <si>
    <t>EVALUASI TERHADAP HASIL RENCANA KERJA PERANGKAT DAERAH LINGKUP KABUPATEN</t>
  </si>
  <si>
    <t>RENCANA KERJA PERANGKAT DAERAH</t>
  </si>
  <si>
    <t>Indikator dan Target Kinerja Perangkat Daerah Kabupaten yang Mengacu Pada Sasaran RKPD Kabupaten</t>
  </si>
  <si>
    <t>No</t>
  </si>
  <si>
    <t>Sasaran</t>
  </si>
  <si>
    <t>Program/Kegiatan</t>
  </si>
  <si>
    <r>
      <t>Indikator Kinerja Program (</t>
    </r>
    <r>
      <rPr>
        <b/>
        <i/>
        <sz val="12"/>
        <color theme="1"/>
        <rFont val="Arial"/>
        <family val="2"/>
      </rPr>
      <t>Outcome</t>
    </r>
    <r>
      <rPr>
        <b/>
        <sz val="12"/>
        <color theme="1"/>
        <rFont val="Arial"/>
        <family val="2"/>
      </rPr>
      <t>)/Kegiatan (</t>
    </r>
    <r>
      <rPr>
        <b/>
        <i/>
        <sz val="12"/>
        <color theme="1"/>
        <rFont val="Arial"/>
        <family val="2"/>
      </rPr>
      <t>Output</t>
    </r>
    <r>
      <rPr>
        <b/>
        <sz val="12"/>
        <color theme="1"/>
        <rFont val="Arial"/>
        <family val="2"/>
      </rPr>
      <t>)</t>
    </r>
  </si>
  <si>
    <t>Target Renstra Perangkat Daerah Pada Tahun 2023</t>
  </si>
  <si>
    <t>Realisasi Capaian Kinerja Renstra Perangkat Daerah sampai dengan Renja Perangkat Daerah Tahun Lalu (2019)</t>
  </si>
  <si>
    <t>Target Kinerja dan Anggaran Renja Perangkat Daerah Tahun Berjalan (Tahun 2020) yang Dievaluasi</t>
  </si>
  <si>
    <t>Realisasi Kinerja Pada Triwulan</t>
  </si>
  <si>
    <t>Realisasi Kinerja dan Anggaran Renstra Perangkat Daerah s/d Tahun 2020</t>
  </si>
  <si>
    <t>Tingkat Capaian Kinerja dan Realisasi Anggaran Renstra Perangkat Daerah s/d Tahun 2020 (%)</t>
  </si>
  <si>
    <t>SKPD Penanggung Jawab</t>
  </si>
  <si>
    <t>I</t>
  </si>
  <si>
    <t>II</t>
  </si>
  <si>
    <t>III</t>
  </si>
  <si>
    <t>IV</t>
  </si>
  <si>
    <t>K</t>
  </si>
  <si>
    <t>Rp</t>
  </si>
  <si>
    <t>[kolom (8-11)(K)]</t>
  </si>
  <si>
    <t>[kolom (8-11)(Rp)]</t>
  </si>
  <si>
    <t>[kolom (6)(K) + kolom (12)(K)]</t>
  </si>
  <si>
    <t>[kolom (6)(Rp) + kolom (12)(Rp)]</t>
  </si>
  <si>
    <t>[kolom (13)(K) : kolom (5)(K)] x 100%</t>
  </si>
  <si>
    <t>[Kolom (13)(Rp) : Kolom (5)(Rp)] x 100%</t>
  </si>
  <si>
    <t>Meningkatnya Kinerja Keuangan dan Kinerja Birokrasi</t>
  </si>
  <si>
    <t>Rata-rata Capaian Kinerja (%)</t>
  </si>
  <si>
    <t>Predikat Kinerja</t>
  </si>
  <si>
    <t>Faktor pendorong keberhasilan pencapaian:</t>
  </si>
  <si>
    <t>No.</t>
  </si>
  <si>
    <t xml:space="preserve">INTERVAL NILAI REALISASI KINERJA </t>
  </si>
  <si>
    <t xml:space="preserve">KRITERIA PENILAIAN REALISASI KINERJA </t>
  </si>
  <si>
    <r>
      <t>(1)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</si>
  <si>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91% </t>
    </r>
    <r>
      <rPr>
        <sz val="12"/>
        <color rgb="FF000000"/>
        <rFont val="Arial Narrow"/>
        <family val="2"/>
      </rPr>
      <t>≤</t>
    </r>
    <r>
      <rPr>
        <sz val="10"/>
        <color rgb="FF000000"/>
        <rFont val="Arial Narrow"/>
        <family val="2"/>
      </rPr>
      <t xml:space="preserve"> 100%</t>
    </r>
  </si>
  <si>
    <t>Sangat tinggi</t>
  </si>
  <si>
    <r>
      <t>(2)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</si>
  <si>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76%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 xml:space="preserve">90% </t>
    </r>
  </si>
  <si>
    <t>Tinggi</t>
  </si>
  <si>
    <r>
      <t>(3)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</si>
  <si>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66%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75%</t>
    </r>
  </si>
  <si>
    <t>Sedang</t>
  </si>
  <si>
    <r>
      <t>(4)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</si>
  <si>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 xml:space="preserve">51% </t>
    </r>
    <r>
      <rPr>
        <sz val="12"/>
        <color rgb="FF000000"/>
        <rFont val="Arial Narrow"/>
        <family val="2"/>
      </rPr>
      <t xml:space="preserve">≤ </t>
    </r>
    <r>
      <rPr>
        <sz val="10"/>
        <color rgb="FF000000"/>
        <rFont val="Arial Narrow"/>
        <family val="2"/>
      </rPr>
      <t>65%</t>
    </r>
  </si>
  <si>
    <t>Rendah</t>
  </si>
  <si>
    <r>
      <t>(5)</t>
    </r>
    <r>
      <rPr>
        <sz val="7"/>
        <color rgb="FF000000"/>
        <rFont val="Arial Narrow"/>
        <family val="2"/>
      </rPr>
      <t xml:space="preserve">             </t>
    </r>
    <r>
      <rPr>
        <sz val="10"/>
        <color rgb="FF000000"/>
        <rFont val="Arial Narrow"/>
        <family val="2"/>
      </rPr>
      <t> </t>
    </r>
  </si>
  <si>
    <r>
      <t>≤</t>
    </r>
    <r>
      <rPr>
        <sz val="10"/>
        <color rgb="FF000000"/>
        <rFont val="Arial Narrow"/>
        <family val="2"/>
      </rPr>
      <t xml:space="preserve"> 50%</t>
    </r>
  </si>
  <si>
    <t>Sangat Rendah</t>
  </si>
  <si>
    <t>%</t>
  </si>
  <si>
    <t>BAGIAN HUKUM DAN PERUNDANG-UNDANGAN SEKRETARIAT DAERAH</t>
  </si>
  <si>
    <t>Program Perumusan Kebijakan Penerapan Hukum dan Perundang-undangan</t>
  </si>
  <si>
    <t>Persentase Permasalahan Hukum yang Ditangani dan Diselesaikan</t>
  </si>
  <si>
    <t>Persentase Produk Hukum Daerah yang Berkualitas</t>
  </si>
  <si>
    <t>Peningkatan Pelayanan Penanganan Perkara</t>
  </si>
  <si>
    <t>Penyusunan Rencana Kerja Rancangan Peraturan Perundang-Undangan</t>
  </si>
  <si>
    <t>Sosialisasi Peraturan Perundang-Undangan</t>
  </si>
  <si>
    <t>Publikasi dan Dokumentasi Peraturan Perundang-Undangan</t>
  </si>
  <si>
    <t>Penyusunan Dokumen dan Rencana Aksi Nasional Hak Asasi Manusia</t>
  </si>
  <si>
    <t>Penyuluhan Hukum Terpadu</t>
  </si>
  <si>
    <t>Persentase Permasalahan Hukum yang Ditangani</t>
  </si>
  <si>
    <t>Jumlah Produk Hukum Daerah</t>
  </si>
  <si>
    <t>Jumlah sosialisasi peraturan perundang-undangan yang dilaksanakan</t>
  </si>
  <si>
    <t>Jumlah informasi produk hukum daerah</t>
  </si>
  <si>
    <t>Jumlah kegiatan Rencana Aksi Nasional Hak Asasi Manusia yang difasilitasi</t>
  </si>
  <si>
    <t>Jumlah kegiatan penyuluhan hukum yang dilaksanakan</t>
  </si>
  <si>
    <t>Perda</t>
  </si>
  <si>
    <t>Keg</t>
  </si>
  <si>
    <t>Bagian Hukum dan Perundang-undangan Sekretariat Daerah</t>
  </si>
  <si>
    <t>Dok</t>
  </si>
  <si>
    <t>Realisasi dan Tingkat Capaian Kinerja dan Anggaran Renja Perangkat Daerah yang Dievaluasi</t>
  </si>
  <si>
    <t>[kolom (12)(K) : kolom (7)(K)] x 100%</t>
  </si>
  <si>
    <t>[kolom (12)(Rp) : kolom (7)(Rp)] x 100%</t>
  </si>
  <si>
    <t>Disusun</t>
  </si>
  <si>
    <t>Dievaluasi</t>
  </si>
  <si>
    <t>Kepala Bappelitbangda</t>
  </si>
  <si>
    <t>Kabupaten Hulu Sungai Selatan</t>
  </si>
  <si>
    <t>M. ARLIYAN SYAHRIAL, M.Pd</t>
  </si>
  <si>
    <t>NIP. 19700423 199303 1 006</t>
  </si>
  <si>
    <t>Kepala Hukum dan PerUUan Sekretariat Daerah</t>
  </si>
  <si>
    <t>Faktor penghambat pencapaian kinerja: Adanya refocusing anggaran untuk penanganan dan pencegahan covid 19, adanya pembatalan jadwal pertemuan dengan legislatif dalam proses penyusunan Ranperda</t>
  </si>
  <si>
    <t>Tindak lanjut yang diperlukan dalam triwulan berikutnya*): Penjadwalan kembali pertemuan dengan legislatif dan kegiatan-kegiatan yang tertunda. Pengusulan kembali kegiatan-kegiatan yang anggarannya direfocussing, pengusulan penambahan jumlah SDM</t>
  </si>
  <si>
    <t>Tindak lanjut yang diperlukan dalam Renja Perangkat Daerah Kabupaten berikutnya*): Pengajuan penambahan jumlah SDM dengan mengikuti bimbingan teknis, pelatihan, dan sejenisnya.</t>
  </si>
  <si>
    <t>FITRI, SH</t>
  </si>
  <si>
    <t>NIP. 19750404 201001 1 012</t>
  </si>
  <si>
    <t>PERIODE PELAKSANAAN TRIWULAN IV TAHUN 2020</t>
  </si>
  <si>
    <t>Kandangan, 4 Januari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</si>
</sst>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_(* #,##0_);_(* \(#,##0\);_(* &quot;-&quot;??_);_(@_)"/>
    <numFmt numFmtId="166" formatCode="_(* #,##0_);_(* \(#,##0\);_(* &quot;-&quot;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color theme="1"/>
      <name val="Arial"/>
      <family val="2"/>
    </font>
    <font>
      <sz val="11"/>
      <color rgb="FF000000"/>
      <name val="Calibri"/>
      <family val="2"/>
    </font>
    <font>
      <sz val="10"/>
      <color rgb="FF000000"/>
      <name val="Arial Narrow"/>
      <family val="2"/>
    </font>
    <font>
      <sz val="7"/>
      <color rgb="FF000000"/>
      <name val="Arial Narrow"/>
      <family val="2"/>
    </font>
    <font>
      <sz val="12"/>
      <color rgb="FF000000"/>
      <name val="Arial Narrow"/>
      <family val="2"/>
    </font>
    <font>
      <b/>
      <sz val="11"/>
      <color indexed="81"/>
      <name val="Tahoma"/>
      <family val="2"/>
    </font>
    <font>
      <b/>
      <u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9" fillId="0" borderId="0"/>
  </cellStyleXfs>
  <cellXfs count="109">
    <xf numFmtId="0" fontId="0" fillId="0" borderId="0" xfId="0"/>
    <xf numFmtId="0" fontId="3" fillId="0" borderId="0" xfId="0" applyFont="1" applyFill="1"/>
    <xf numFmtId="0" fontId="4" fillId="0" borderId="0" xfId="0" applyFont="1" applyFill="1"/>
    <xf numFmtId="0" fontId="2" fillId="0" borderId="0" xfId="0" applyFont="1" applyFill="1" applyAlignment="1"/>
    <xf numFmtId="0" fontId="4" fillId="0" borderId="0" xfId="0" applyFont="1" applyFill="1" applyAlignment="1">
      <alignment horizontal="center"/>
    </xf>
    <xf numFmtId="0" fontId="6" fillId="2" borderId="15" xfId="0" applyFont="1" applyFill="1" applyBorder="1" applyAlignment="1">
      <alignment vertical="top" wrapText="1"/>
    </xf>
    <xf numFmtId="0" fontId="6" fillId="3" borderId="2" xfId="0" applyFont="1" applyFill="1" applyBorder="1" applyAlignment="1">
      <alignment horizontal="center"/>
    </xf>
    <xf numFmtId="0" fontId="4" fillId="3" borderId="0" xfId="0" applyFont="1" applyFill="1"/>
    <xf numFmtId="0" fontId="6" fillId="3" borderId="2" xfId="0" applyFont="1" applyFill="1" applyBorder="1" applyAlignment="1">
      <alignment horizontal="center" vertical="top" wrapText="1"/>
    </xf>
    <xf numFmtId="0" fontId="4" fillId="3" borderId="11" xfId="0" applyFont="1" applyFill="1" applyBorder="1"/>
    <xf numFmtId="0" fontId="6" fillId="3" borderId="2" xfId="0" applyFont="1" applyFill="1" applyBorder="1" applyAlignment="1">
      <alignment horizontal="center" vertical="center"/>
    </xf>
    <xf numFmtId="0" fontId="4" fillId="0" borderId="11" xfId="0" applyFont="1" applyFill="1" applyBorder="1"/>
    <xf numFmtId="0" fontId="6" fillId="0" borderId="11" xfId="0" applyFont="1" applyFill="1" applyBorder="1" applyAlignment="1">
      <alignment horizontal="center" vertical="top"/>
    </xf>
    <xf numFmtId="0" fontId="6" fillId="0" borderId="11" xfId="0" applyFont="1" applyFill="1" applyBorder="1" applyAlignment="1">
      <alignment horizontal="left" vertical="top" wrapText="1"/>
    </xf>
    <xf numFmtId="0" fontId="6" fillId="0" borderId="15" xfId="0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top" wrapText="1"/>
    </xf>
    <xf numFmtId="9" fontId="8" fillId="0" borderId="2" xfId="0" applyNumberFormat="1" applyFont="1" applyFill="1" applyBorder="1" applyAlignment="1">
      <alignment horizontal="center" vertical="top"/>
    </xf>
    <xf numFmtId="165" fontId="8" fillId="0" borderId="2" xfId="1" quotePrefix="1" applyNumberFormat="1" applyFont="1" applyFill="1" applyBorder="1" applyAlignment="1">
      <alignment vertical="top"/>
    </xf>
    <xf numFmtId="165" fontId="8" fillId="0" borderId="0" xfId="1" quotePrefix="1" applyNumberFormat="1" applyFont="1" applyFill="1" applyBorder="1" applyAlignment="1">
      <alignment vertical="top"/>
    </xf>
    <xf numFmtId="0" fontId="8" fillId="0" borderId="15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4" borderId="2" xfId="0" applyFont="1" applyFill="1" applyBorder="1" applyAlignment="1">
      <alignment horizontal="left"/>
    </xf>
    <xf numFmtId="0" fontId="4" fillId="0" borderId="15" xfId="0" applyFont="1" applyFill="1" applyBorder="1"/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8" fillId="0" borderId="2" xfId="0" applyFont="1" applyFill="1" applyBorder="1" applyAlignment="1">
      <alignment horizontal="center" vertical="top"/>
    </xf>
    <xf numFmtId="0" fontId="10" fillId="5" borderId="16" xfId="2" applyFont="1" applyFill="1" applyBorder="1" applyAlignment="1">
      <alignment horizontal="center" vertical="center" wrapText="1"/>
    </xf>
    <xf numFmtId="0" fontId="10" fillId="0" borderId="16" xfId="2" applyFont="1" applyFill="1" applyBorder="1" applyAlignment="1">
      <alignment horizontal="center" vertical="center" wrapText="1"/>
    </xf>
    <xf numFmtId="0" fontId="12" fillId="0" borderId="16" xfId="2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8" fillId="0" borderId="0" xfId="0" applyFont="1" applyFill="1" applyBorder="1"/>
    <xf numFmtId="166" fontId="8" fillId="0" borderId="2" xfId="0" applyNumberFormat="1" applyFont="1" applyFill="1" applyBorder="1" applyAlignment="1">
      <alignment vertical="top"/>
    </xf>
    <xf numFmtId="1" fontId="8" fillId="0" borderId="2" xfId="0" applyNumberFormat="1" applyFont="1" applyFill="1" applyBorder="1" applyAlignment="1">
      <alignment horizontal="center" vertical="top" wrapText="1"/>
    </xf>
    <xf numFmtId="9" fontId="6" fillId="0" borderId="2" xfId="0" applyNumberFormat="1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left" vertical="top" wrapText="1"/>
    </xf>
    <xf numFmtId="1" fontId="6" fillId="0" borderId="2" xfId="0" applyNumberFormat="1" applyFont="1" applyFill="1" applyBorder="1" applyAlignment="1">
      <alignment horizontal="center" vertical="top" wrapText="1"/>
    </xf>
    <xf numFmtId="9" fontId="8" fillId="0" borderId="2" xfId="0" applyNumberFormat="1" applyFont="1" applyFill="1" applyBorder="1" applyAlignment="1">
      <alignment horizontal="center" vertical="top" wrapText="1"/>
    </xf>
    <xf numFmtId="0" fontId="6" fillId="0" borderId="11" xfId="0" applyFont="1" applyFill="1" applyBorder="1" applyAlignment="1">
      <alignment horizontal="center" vertical="top" wrapText="1"/>
    </xf>
    <xf numFmtId="2" fontId="8" fillId="0" borderId="2" xfId="0" applyNumberFormat="1" applyFont="1" applyFill="1" applyBorder="1" applyAlignment="1">
      <alignment horizontal="center" vertical="top"/>
    </xf>
    <xf numFmtId="1" fontId="8" fillId="0" borderId="2" xfId="0" applyNumberFormat="1" applyFont="1" applyFill="1" applyBorder="1" applyAlignment="1">
      <alignment horizontal="center" vertical="top"/>
    </xf>
    <xf numFmtId="0" fontId="6" fillId="0" borderId="2" xfId="0" applyFont="1" applyFill="1" applyBorder="1" applyAlignment="1">
      <alignment horizontal="center" vertical="top"/>
    </xf>
    <xf numFmtId="2" fontId="6" fillId="0" borderId="2" xfId="0" applyNumberFormat="1" applyFont="1" applyFill="1" applyBorder="1" applyAlignment="1">
      <alignment horizontal="center" vertical="top"/>
    </xf>
    <xf numFmtId="2" fontId="8" fillId="4" borderId="12" xfId="0" applyNumberFormat="1" applyFont="1" applyFill="1" applyBorder="1" applyAlignment="1">
      <alignment horizontal="right"/>
    </xf>
    <xf numFmtId="2" fontId="8" fillId="4" borderId="13" xfId="0" applyNumberFormat="1" applyFont="1" applyFill="1" applyBorder="1" applyAlignment="1">
      <alignment horizontal="right"/>
    </xf>
    <xf numFmtId="0" fontId="8" fillId="4" borderId="13" xfId="0" applyFont="1" applyFill="1" applyBorder="1" applyAlignment="1">
      <alignment horizontal="center"/>
    </xf>
    <xf numFmtId="2" fontId="8" fillId="4" borderId="14" xfId="0" applyNumberFormat="1" applyFont="1" applyFill="1" applyBorder="1" applyAlignment="1">
      <alignment horizontal="right"/>
    </xf>
    <xf numFmtId="0" fontId="8" fillId="4" borderId="12" xfId="0" applyFont="1" applyFill="1" applyBorder="1"/>
    <xf numFmtId="0" fontId="8" fillId="4" borderId="13" xfId="0" applyFont="1" applyFill="1" applyBorder="1" applyAlignment="1">
      <alignment horizontal="left"/>
    </xf>
    <xf numFmtId="0" fontId="8" fillId="4" borderId="13" xfId="0" applyFont="1" applyFill="1" applyBorder="1"/>
    <xf numFmtId="0" fontId="8" fillId="4" borderId="14" xfId="0" applyFont="1" applyFill="1" applyBorder="1"/>
    <xf numFmtId="165" fontId="6" fillId="0" borderId="6" xfId="1" quotePrefix="1" applyNumberFormat="1" applyFont="1" applyFill="1" applyBorder="1" applyAlignment="1">
      <alignment vertical="top"/>
    </xf>
    <xf numFmtId="165" fontId="6" fillId="0" borderId="15" xfId="1" quotePrefix="1" applyNumberFormat="1" applyFont="1" applyFill="1" applyBorder="1" applyAlignment="1">
      <alignment vertical="top"/>
    </xf>
    <xf numFmtId="166" fontId="6" fillId="0" borderId="6" xfId="0" applyNumberFormat="1" applyFont="1" applyFill="1" applyBorder="1" applyAlignment="1">
      <alignment vertical="top"/>
    </xf>
    <xf numFmtId="166" fontId="6" fillId="0" borderId="15" xfId="0" applyNumberFormat="1" applyFont="1" applyFill="1" applyBorder="1" applyAlignment="1">
      <alignment vertical="top"/>
    </xf>
    <xf numFmtId="2" fontId="6" fillId="0" borderId="6" xfId="0" applyNumberFormat="1" applyFont="1" applyFill="1" applyBorder="1" applyAlignment="1">
      <alignment horizontal="center" vertical="top"/>
    </xf>
    <xf numFmtId="2" fontId="6" fillId="0" borderId="15" xfId="0" applyNumberFormat="1" applyFont="1" applyFill="1" applyBorder="1" applyAlignment="1">
      <alignment horizontal="center" vertical="top"/>
    </xf>
    <xf numFmtId="0" fontId="4" fillId="3" borderId="15" xfId="0" applyFont="1" applyFill="1" applyBorder="1"/>
    <xf numFmtId="0" fontId="6" fillId="0" borderId="15" xfId="0" applyFont="1" applyFill="1" applyBorder="1" applyAlignment="1">
      <alignment horizontal="center" vertical="top"/>
    </xf>
    <xf numFmtId="2" fontId="6" fillId="0" borderId="2" xfId="0" applyNumberFormat="1" applyFont="1" applyFill="1" applyBorder="1" applyAlignment="1">
      <alignment horizontal="center" vertical="top" wrapText="1"/>
    </xf>
    <xf numFmtId="2" fontId="8" fillId="4" borderId="2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 vertical="top"/>
    </xf>
    <xf numFmtId="0" fontId="5" fillId="0" borderId="0" xfId="0" applyFont="1" applyFill="1" applyAlignment="1">
      <alignment horizontal="left" vertical="top"/>
    </xf>
    <xf numFmtId="0" fontId="6" fillId="3" borderId="12" xfId="0" applyFont="1" applyFill="1" applyBorder="1" applyAlignment="1">
      <alignment horizontal="center" vertical="top" wrapText="1"/>
    </xf>
    <xf numFmtId="0" fontId="6" fillId="3" borderId="13" xfId="0" applyFont="1" applyFill="1" applyBorder="1" applyAlignment="1">
      <alignment horizontal="center" vertical="top" wrapText="1"/>
    </xf>
    <xf numFmtId="0" fontId="6" fillId="3" borderId="14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center"/>
    </xf>
    <xf numFmtId="0" fontId="6" fillId="3" borderId="14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top"/>
    </xf>
    <xf numFmtId="0" fontId="6" fillId="3" borderId="13" xfId="0" applyFont="1" applyFill="1" applyBorder="1" applyAlignment="1">
      <alignment horizontal="center" vertical="top"/>
    </xf>
    <xf numFmtId="0" fontId="6" fillId="3" borderId="14" xfId="0" applyFont="1" applyFill="1" applyBorder="1" applyAlignment="1">
      <alignment horizontal="center" vertical="top"/>
    </xf>
    <xf numFmtId="0" fontId="6" fillId="3" borderId="1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left" vertical="top"/>
    </xf>
    <xf numFmtId="0" fontId="8" fillId="4" borderId="12" xfId="0" applyFont="1" applyFill="1" applyBorder="1" applyAlignment="1">
      <alignment horizontal="right"/>
    </xf>
    <xf numFmtId="0" fontId="8" fillId="4" borderId="13" xfId="0" applyFont="1" applyFill="1" applyBorder="1" applyAlignment="1">
      <alignment horizontal="right"/>
    </xf>
    <xf numFmtId="0" fontId="8" fillId="4" borderId="14" xfId="0" applyFont="1" applyFill="1" applyBorder="1" applyAlignment="1">
      <alignment horizontal="right"/>
    </xf>
    <xf numFmtId="0" fontId="8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top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9" tint="-0.249977111117893"/>
  </sheetPr>
  <dimension ref="A1:AS37"/>
  <sheetViews>
    <sheetView tabSelected="1" showRuler="0" view="pageBreakPreview" topLeftCell="E22" zoomScale="70" zoomScaleNormal="40" zoomScaleSheetLayoutView="70" zoomScalePageLayoutView="55" workbookViewId="0">
      <selection activeCell="AH30" sqref="AH30:AM30"/>
    </sheetView>
  </sheetViews>
  <sheetFormatPr defaultColWidth="9.140625" defaultRowHeight="14.25" x14ac:dyDescent="0.2"/>
  <cols>
    <col min="1" max="1" width="6.42578125" style="2" customWidth="1"/>
    <col min="2" max="2" width="18" style="2" customWidth="1"/>
    <col min="3" max="3" width="14.85546875" style="2" customWidth="1"/>
    <col min="4" max="4" width="15" style="2" customWidth="1"/>
    <col min="5" max="6" width="7.7109375" style="2" customWidth="1"/>
    <col min="7" max="7" width="18.28515625" style="2" customWidth="1"/>
    <col min="8" max="8" width="7.28515625" style="2" customWidth="1"/>
    <col min="9" max="9" width="7.7109375" style="2" customWidth="1"/>
    <col min="10" max="10" width="21.42578125" style="2" customWidth="1"/>
    <col min="11" max="11" width="9" style="2" customWidth="1"/>
    <col min="12" max="12" width="7.5703125" style="2" customWidth="1"/>
    <col min="13" max="13" width="19.28515625" style="2" customWidth="1"/>
    <col min="14" max="14" width="7.7109375" style="2" customWidth="1"/>
    <col min="15" max="15" width="8" style="2" customWidth="1"/>
    <col min="16" max="16" width="18.28515625" style="2" customWidth="1"/>
    <col min="17" max="18" width="7.7109375" style="2" customWidth="1"/>
    <col min="19" max="19" width="18.7109375" style="2" customWidth="1"/>
    <col min="20" max="20" width="7.7109375" style="2" customWidth="1"/>
    <col min="21" max="21" width="8" style="2" customWidth="1"/>
    <col min="22" max="22" width="18.28515625" style="2" customWidth="1"/>
    <col min="23" max="23" width="9" style="2" customWidth="1"/>
    <col min="24" max="24" width="7.5703125" style="2" customWidth="1"/>
    <col min="25" max="25" width="17.85546875" style="2" customWidth="1"/>
    <col min="26" max="26" width="8" style="2" customWidth="1"/>
    <col min="27" max="27" width="5.5703125" style="4" customWidth="1"/>
    <col min="28" max="28" width="8" style="2" customWidth="1"/>
    <col min="29" max="29" width="5.5703125" style="4" customWidth="1"/>
    <col min="30" max="30" width="16" style="2" customWidth="1"/>
    <col min="31" max="31" width="8" style="2" customWidth="1"/>
    <col min="32" max="32" width="5.5703125" style="4" customWidth="1"/>
    <col min="33" max="33" width="8" style="2" customWidth="1"/>
    <col min="34" max="34" width="5.5703125" style="4" customWidth="1"/>
    <col min="35" max="35" width="15.140625" style="2" customWidth="1"/>
    <col min="36" max="36" width="8" style="2" customWidth="1"/>
    <col min="37" max="37" width="5.5703125" style="4" customWidth="1"/>
    <col min="38" max="38" width="10" style="2" customWidth="1"/>
    <col min="39" max="39" width="15" style="2" customWidth="1"/>
    <col min="40" max="40" width="9.140625" style="2"/>
    <col min="41" max="45" width="19.5703125" style="2" customWidth="1"/>
    <col min="46" max="16384" width="9.140625" style="2"/>
  </cols>
  <sheetData>
    <row r="1" spans="1:45" ht="23.25" x14ac:dyDescent="0.35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  <c r="AH1" s="77"/>
      <c r="AI1" s="77"/>
      <c r="AJ1" s="77"/>
      <c r="AK1" s="77"/>
      <c r="AL1" s="77"/>
      <c r="AM1" s="1"/>
    </row>
    <row r="2" spans="1:45" ht="23.25" x14ac:dyDescent="0.35">
      <c r="A2" s="77" t="s">
        <v>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77"/>
      <c r="AM2" s="3"/>
    </row>
    <row r="3" spans="1:45" ht="23.25" x14ac:dyDescent="0.35">
      <c r="A3" s="77" t="s">
        <v>49</v>
      </c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77"/>
      <c r="AM3" s="3"/>
    </row>
    <row r="4" spans="1:45" ht="23.25" x14ac:dyDescent="0.35">
      <c r="A4" s="78" t="s">
        <v>84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  <c r="AE4" s="78"/>
      <c r="AF4" s="78"/>
      <c r="AG4" s="78"/>
      <c r="AH4" s="78"/>
      <c r="AI4" s="78"/>
      <c r="AJ4" s="78"/>
      <c r="AK4" s="78"/>
      <c r="AL4" s="78"/>
      <c r="AM4" s="1"/>
    </row>
    <row r="5" spans="1:45" ht="18" x14ac:dyDescent="0.2">
      <c r="A5" s="79" t="s">
        <v>2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79"/>
      <c r="T5" s="79"/>
      <c r="U5" s="79"/>
      <c r="V5" s="79"/>
      <c r="W5" s="79"/>
      <c r="X5" s="79"/>
      <c r="Y5" s="79"/>
      <c r="Z5" s="79"/>
      <c r="AA5" s="79"/>
      <c r="AB5" s="79"/>
      <c r="AC5" s="79"/>
      <c r="AD5" s="79"/>
      <c r="AE5" s="79"/>
      <c r="AF5" s="79"/>
      <c r="AG5" s="79"/>
      <c r="AH5" s="79"/>
      <c r="AI5" s="79"/>
      <c r="AJ5" s="79"/>
      <c r="AK5" s="79"/>
      <c r="AL5" s="79"/>
    </row>
    <row r="6" spans="1:45" ht="18" x14ac:dyDescent="0.25">
      <c r="A6" s="62" t="s">
        <v>49</v>
      </c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2"/>
      <c r="AK6" s="62"/>
      <c r="AL6" s="62"/>
    </row>
    <row r="7" spans="1:45" ht="81" customHeight="1" x14ac:dyDescent="0.2">
      <c r="A7" s="72" t="s">
        <v>3</v>
      </c>
      <c r="B7" s="72" t="s">
        <v>4</v>
      </c>
      <c r="C7" s="73" t="s">
        <v>5</v>
      </c>
      <c r="D7" s="73" t="s">
        <v>6</v>
      </c>
      <c r="E7" s="63" t="s">
        <v>7</v>
      </c>
      <c r="F7" s="64"/>
      <c r="G7" s="65"/>
      <c r="H7" s="63" t="s">
        <v>8</v>
      </c>
      <c r="I7" s="64"/>
      <c r="J7" s="65"/>
      <c r="K7" s="63" t="s">
        <v>9</v>
      </c>
      <c r="L7" s="64"/>
      <c r="M7" s="64"/>
      <c r="N7" s="63" t="s">
        <v>10</v>
      </c>
      <c r="O7" s="64"/>
      <c r="P7" s="64"/>
      <c r="Q7" s="64"/>
      <c r="R7" s="64"/>
      <c r="S7" s="64"/>
      <c r="T7" s="64"/>
      <c r="U7" s="64"/>
      <c r="V7" s="64"/>
      <c r="W7" s="64"/>
      <c r="X7" s="64"/>
      <c r="Y7" s="65"/>
      <c r="Z7" s="63" t="s">
        <v>69</v>
      </c>
      <c r="AA7" s="64"/>
      <c r="AB7" s="64"/>
      <c r="AC7" s="64"/>
      <c r="AD7" s="64"/>
      <c r="AE7" s="64"/>
      <c r="AF7" s="65"/>
      <c r="AG7" s="63" t="s">
        <v>11</v>
      </c>
      <c r="AH7" s="64"/>
      <c r="AI7" s="65"/>
      <c r="AJ7" s="63" t="s">
        <v>12</v>
      </c>
      <c r="AK7" s="64"/>
      <c r="AL7" s="64"/>
      <c r="AM7" s="83" t="s">
        <v>13</v>
      </c>
      <c r="AO7" s="4"/>
      <c r="AP7" s="4"/>
      <c r="AQ7" s="4"/>
      <c r="AR7" s="4"/>
      <c r="AS7" s="4"/>
    </row>
    <row r="8" spans="1:45" ht="18" customHeight="1" x14ac:dyDescent="0.2">
      <c r="A8" s="72"/>
      <c r="B8" s="72"/>
      <c r="C8" s="73"/>
      <c r="D8" s="73"/>
      <c r="E8" s="74"/>
      <c r="F8" s="75"/>
      <c r="G8" s="76"/>
      <c r="H8" s="74"/>
      <c r="I8" s="75"/>
      <c r="J8" s="76"/>
      <c r="K8" s="66"/>
      <c r="L8" s="67"/>
      <c r="M8" s="67"/>
      <c r="N8" s="66"/>
      <c r="O8" s="67"/>
      <c r="P8" s="67"/>
      <c r="Q8" s="67"/>
      <c r="R8" s="67"/>
      <c r="S8" s="67"/>
      <c r="T8" s="67"/>
      <c r="U8" s="67"/>
      <c r="V8" s="67"/>
      <c r="W8" s="67"/>
      <c r="X8" s="67"/>
      <c r="Y8" s="68"/>
      <c r="Z8" s="66"/>
      <c r="AA8" s="67"/>
      <c r="AB8" s="67"/>
      <c r="AC8" s="67"/>
      <c r="AD8" s="67"/>
      <c r="AE8" s="67"/>
      <c r="AF8" s="68"/>
      <c r="AG8" s="66"/>
      <c r="AH8" s="67"/>
      <c r="AI8" s="68"/>
      <c r="AJ8" s="66"/>
      <c r="AK8" s="67"/>
      <c r="AL8" s="67"/>
      <c r="AM8" s="84"/>
    </row>
    <row r="9" spans="1:45" ht="15.75" customHeight="1" x14ac:dyDescent="0.2">
      <c r="A9" s="72"/>
      <c r="B9" s="72"/>
      <c r="C9" s="73"/>
      <c r="D9" s="73"/>
      <c r="E9" s="66"/>
      <c r="F9" s="67"/>
      <c r="G9" s="68"/>
      <c r="H9" s="66"/>
      <c r="I9" s="67"/>
      <c r="J9" s="68"/>
      <c r="K9" s="85">
        <v>2020</v>
      </c>
      <c r="L9" s="86"/>
      <c r="M9" s="87"/>
      <c r="N9" s="69" t="s">
        <v>14</v>
      </c>
      <c r="O9" s="70"/>
      <c r="P9" s="71"/>
      <c r="Q9" s="69" t="s">
        <v>15</v>
      </c>
      <c r="R9" s="70"/>
      <c r="S9" s="71"/>
      <c r="T9" s="69" t="s">
        <v>16</v>
      </c>
      <c r="U9" s="70"/>
      <c r="V9" s="71"/>
      <c r="W9" s="69" t="s">
        <v>17</v>
      </c>
      <c r="X9" s="70"/>
      <c r="Y9" s="71"/>
      <c r="Z9" s="69">
        <v>2020</v>
      </c>
      <c r="AA9" s="70"/>
      <c r="AB9" s="70"/>
      <c r="AC9" s="70"/>
      <c r="AD9" s="70"/>
      <c r="AE9" s="70"/>
      <c r="AF9" s="71"/>
      <c r="AG9" s="69">
        <v>2020</v>
      </c>
      <c r="AH9" s="70"/>
      <c r="AI9" s="71"/>
      <c r="AJ9" s="69">
        <v>2020</v>
      </c>
      <c r="AK9" s="70"/>
      <c r="AL9" s="71"/>
      <c r="AM9" s="5"/>
    </row>
    <row r="10" spans="1:45" s="7" customFormat="1" ht="15.75" x14ac:dyDescent="0.25">
      <c r="A10" s="97">
        <v>1</v>
      </c>
      <c r="B10" s="97">
        <v>2</v>
      </c>
      <c r="C10" s="97">
        <v>3</v>
      </c>
      <c r="D10" s="97">
        <v>4</v>
      </c>
      <c r="E10" s="80">
        <v>5</v>
      </c>
      <c r="F10" s="81"/>
      <c r="G10" s="82"/>
      <c r="H10" s="80">
        <v>6</v>
      </c>
      <c r="I10" s="81"/>
      <c r="J10" s="82"/>
      <c r="K10" s="98">
        <v>7</v>
      </c>
      <c r="L10" s="99"/>
      <c r="M10" s="100"/>
      <c r="N10" s="98">
        <v>8</v>
      </c>
      <c r="O10" s="99"/>
      <c r="P10" s="100"/>
      <c r="Q10" s="98">
        <v>9</v>
      </c>
      <c r="R10" s="99"/>
      <c r="S10" s="100"/>
      <c r="T10" s="98">
        <v>10</v>
      </c>
      <c r="U10" s="99"/>
      <c r="V10" s="100"/>
      <c r="W10" s="98">
        <v>11</v>
      </c>
      <c r="X10" s="99"/>
      <c r="Y10" s="100"/>
      <c r="Z10" s="88">
        <v>12</v>
      </c>
      <c r="AA10" s="89"/>
      <c r="AB10" s="89"/>
      <c r="AC10" s="89"/>
      <c r="AD10" s="89"/>
      <c r="AE10" s="89"/>
      <c r="AF10" s="90"/>
      <c r="AG10" s="88">
        <v>13</v>
      </c>
      <c r="AH10" s="89"/>
      <c r="AI10" s="90"/>
      <c r="AJ10" s="88">
        <v>14</v>
      </c>
      <c r="AK10" s="89"/>
      <c r="AL10" s="90"/>
      <c r="AM10" s="6">
        <v>15</v>
      </c>
    </row>
    <row r="11" spans="1:45" s="7" customFormat="1" ht="87" customHeight="1" x14ac:dyDescent="0.2">
      <c r="A11" s="101"/>
      <c r="B11" s="101"/>
      <c r="C11" s="101"/>
      <c r="D11" s="101"/>
      <c r="E11" s="91" t="s">
        <v>18</v>
      </c>
      <c r="F11" s="92"/>
      <c r="G11" s="95" t="s">
        <v>19</v>
      </c>
      <c r="H11" s="91" t="s">
        <v>18</v>
      </c>
      <c r="I11" s="92"/>
      <c r="J11" s="95" t="s">
        <v>19</v>
      </c>
      <c r="K11" s="91" t="s">
        <v>18</v>
      </c>
      <c r="L11" s="92"/>
      <c r="M11" s="97" t="s">
        <v>19</v>
      </c>
      <c r="N11" s="91" t="s">
        <v>18</v>
      </c>
      <c r="O11" s="92"/>
      <c r="P11" s="97" t="s">
        <v>19</v>
      </c>
      <c r="Q11" s="91" t="s">
        <v>18</v>
      </c>
      <c r="R11" s="92"/>
      <c r="S11" s="97" t="s">
        <v>19</v>
      </c>
      <c r="T11" s="91" t="s">
        <v>18</v>
      </c>
      <c r="U11" s="92"/>
      <c r="V11" s="97" t="s">
        <v>19</v>
      </c>
      <c r="W11" s="91" t="s">
        <v>18</v>
      </c>
      <c r="X11" s="92"/>
      <c r="Y11" s="97" t="s">
        <v>19</v>
      </c>
      <c r="Z11" s="80" t="s">
        <v>20</v>
      </c>
      <c r="AA11" s="82"/>
      <c r="AB11" s="80" t="s">
        <v>70</v>
      </c>
      <c r="AC11" s="82"/>
      <c r="AD11" s="8" t="s">
        <v>21</v>
      </c>
      <c r="AE11" s="80" t="s">
        <v>71</v>
      </c>
      <c r="AF11" s="82"/>
      <c r="AG11" s="80" t="s">
        <v>22</v>
      </c>
      <c r="AH11" s="82"/>
      <c r="AI11" s="8" t="s">
        <v>23</v>
      </c>
      <c r="AJ11" s="80" t="s">
        <v>24</v>
      </c>
      <c r="AK11" s="82"/>
      <c r="AL11" s="8" t="s">
        <v>25</v>
      </c>
      <c r="AM11" s="9"/>
    </row>
    <row r="12" spans="1:45" s="7" customFormat="1" ht="15.75" x14ac:dyDescent="0.2">
      <c r="A12" s="95"/>
      <c r="B12" s="95"/>
      <c r="C12" s="95"/>
      <c r="D12" s="95"/>
      <c r="E12" s="93"/>
      <c r="F12" s="94"/>
      <c r="G12" s="96"/>
      <c r="H12" s="93"/>
      <c r="I12" s="94"/>
      <c r="J12" s="96"/>
      <c r="K12" s="93"/>
      <c r="L12" s="94"/>
      <c r="M12" s="95"/>
      <c r="N12" s="93"/>
      <c r="O12" s="94"/>
      <c r="P12" s="95"/>
      <c r="Q12" s="93"/>
      <c r="R12" s="94"/>
      <c r="S12" s="95"/>
      <c r="T12" s="93"/>
      <c r="U12" s="94"/>
      <c r="V12" s="95"/>
      <c r="W12" s="93"/>
      <c r="X12" s="94"/>
      <c r="Y12" s="95"/>
      <c r="Z12" s="93" t="s">
        <v>18</v>
      </c>
      <c r="AA12" s="94"/>
      <c r="AB12" s="93" t="s">
        <v>18</v>
      </c>
      <c r="AC12" s="94"/>
      <c r="AD12" s="10" t="s">
        <v>19</v>
      </c>
      <c r="AE12" s="93" t="s">
        <v>19</v>
      </c>
      <c r="AF12" s="94"/>
      <c r="AG12" s="93" t="s">
        <v>18</v>
      </c>
      <c r="AH12" s="94"/>
      <c r="AI12" s="10" t="s">
        <v>19</v>
      </c>
      <c r="AJ12" s="93" t="s">
        <v>18</v>
      </c>
      <c r="AK12" s="94"/>
      <c r="AL12" s="10" t="s">
        <v>19</v>
      </c>
      <c r="AM12" s="58"/>
    </row>
    <row r="13" spans="1:45" ht="112.5" customHeight="1" x14ac:dyDescent="0.2">
      <c r="A13" s="35">
        <v>19</v>
      </c>
      <c r="B13" s="36" t="s">
        <v>26</v>
      </c>
      <c r="C13" s="36" t="s">
        <v>50</v>
      </c>
      <c r="D13" s="15" t="s">
        <v>52</v>
      </c>
      <c r="E13" s="37">
        <v>100</v>
      </c>
      <c r="F13" s="34" t="s">
        <v>48</v>
      </c>
      <c r="G13" s="52">
        <f>SUM(G15:G20)</f>
        <v>3455224000</v>
      </c>
      <c r="H13" s="37">
        <f>13/10*100</f>
        <v>130</v>
      </c>
      <c r="I13" s="34" t="s">
        <v>48</v>
      </c>
      <c r="J13" s="52">
        <f>SUM(J15:J20)</f>
        <v>500126470</v>
      </c>
      <c r="K13" s="37">
        <v>100</v>
      </c>
      <c r="L13" s="34" t="s">
        <v>48</v>
      </c>
      <c r="M13" s="52">
        <f>SUM(M15:M20)</f>
        <v>431539000</v>
      </c>
      <c r="N13" s="60">
        <f>0/10*100</f>
        <v>0</v>
      </c>
      <c r="O13" s="34" t="s">
        <v>48</v>
      </c>
      <c r="P13" s="52">
        <f>SUM(P15:P20)</f>
        <v>18441000</v>
      </c>
      <c r="Q13" s="60">
        <f>0/10*100</f>
        <v>0</v>
      </c>
      <c r="R13" s="34" t="s">
        <v>48</v>
      </c>
      <c r="S13" s="52">
        <f>SUM(S15:S20)</f>
        <v>49223000</v>
      </c>
      <c r="T13" s="60">
        <f>4/10*100</f>
        <v>40</v>
      </c>
      <c r="U13" s="34" t="s">
        <v>48</v>
      </c>
      <c r="V13" s="52">
        <f>SUM(V15:V20)</f>
        <v>59962500</v>
      </c>
      <c r="W13" s="60">
        <f>2/10*100</f>
        <v>20</v>
      </c>
      <c r="X13" s="34" t="s">
        <v>48</v>
      </c>
      <c r="Y13" s="52">
        <f>SUM(Y15:Y20)</f>
        <v>142033500</v>
      </c>
      <c r="Z13" s="43">
        <f t="shared" ref="Z13:Z20" si="0">N13+Q13+T13+W13</f>
        <v>60</v>
      </c>
      <c r="AA13" s="34" t="s">
        <v>48</v>
      </c>
      <c r="AB13" s="43">
        <f>Z13/K13*100</f>
        <v>60</v>
      </c>
      <c r="AC13" s="42" t="s">
        <v>48</v>
      </c>
      <c r="AD13" s="54">
        <f t="shared" ref="AD13:AD20" si="1">P13+S13+V13+Y13</f>
        <v>269660000</v>
      </c>
      <c r="AE13" s="56">
        <f>AD13/M13*100</f>
        <v>62.48797907025785</v>
      </c>
      <c r="AF13" s="35" t="s">
        <v>48</v>
      </c>
      <c r="AG13" s="43">
        <f t="shared" ref="AG13:AG20" si="2">H13+Z13</f>
        <v>190</v>
      </c>
      <c r="AH13" s="34" t="s">
        <v>48</v>
      </c>
      <c r="AI13" s="54">
        <f t="shared" ref="AI13:AI20" si="3">J13+AD13</f>
        <v>769786470</v>
      </c>
      <c r="AJ13" s="43">
        <f t="shared" ref="AJ13:AJ20" si="4">AG13/E13*100</f>
        <v>190</v>
      </c>
      <c r="AK13" s="42" t="s">
        <v>48</v>
      </c>
      <c r="AL13" s="56">
        <f t="shared" ref="AL13:AL20" si="5">AI13/G13*100</f>
        <v>22.278916504400293</v>
      </c>
      <c r="AM13" s="39" t="s">
        <v>67</v>
      </c>
      <c r="AP13" s="19"/>
    </row>
    <row r="14" spans="1:45" ht="126" x14ac:dyDescent="0.2">
      <c r="A14" s="12"/>
      <c r="B14" s="13"/>
      <c r="C14" s="14"/>
      <c r="D14" s="15" t="s">
        <v>51</v>
      </c>
      <c r="E14" s="37">
        <v>100</v>
      </c>
      <c r="F14" s="34" t="s">
        <v>48</v>
      </c>
      <c r="G14" s="53"/>
      <c r="H14" s="37">
        <f>3/3*100</f>
        <v>100</v>
      </c>
      <c r="I14" s="34" t="s">
        <v>48</v>
      </c>
      <c r="J14" s="53"/>
      <c r="K14" s="37">
        <v>100</v>
      </c>
      <c r="L14" s="34" t="s">
        <v>48</v>
      </c>
      <c r="M14" s="53"/>
      <c r="N14" s="60">
        <f>0/1*100</f>
        <v>0</v>
      </c>
      <c r="O14" s="34" t="s">
        <v>48</v>
      </c>
      <c r="P14" s="53"/>
      <c r="Q14" s="60">
        <v>50</v>
      </c>
      <c r="R14" s="34" t="s">
        <v>48</v>
      </c>
      <c r="S14" s="53"/>
      <c r="T14" s="60">
        <v>25</v>
      </c>
      <c r="U14" s="34" t="s">
        <v>48</v>
      </c>
      <c r="V14" s="53"/>
      <c r="W14" s="60">
        <v>25</v>
      </c>
      <c r="X14" s="34" t="s">
        <v>48</v>
      </c>
      <c r="Y14" s="53"/>
      <c r="Z14" s="43">
        <f t="shared" ref="Z14" si="6">N14+Q14+T14+W14</f>
        <v>100</v>
      </c>
      <c r="AA14" s="34" t="s">
        <v>48</v>
      </c>
      <c r="AB14" s="43">
        <f>Z14/K14*100</f>
        <v>100</v>
      </c>
      <c r="AC14" s="42" t="s">
        <v>48</v>
      </c>
      <c r="AD14" s="55"/>
      <c r="AE14" s="57"/>
      <c r="AF14" s="59"/>
      <c r="AG14" s="43">
        <f t="shared" ref="AG14" si="7">H14+Z14</f>
        <v>200</v>
      </c>
      <c r="AH14" s="34" t="s">
        <v>48</v>
      </c>
      <c r="AI14" s="55"/>
      <c r="AJ14" s="43">
        <f t="shared" ref="AJ14" si="8">AG14/E14*100</f>
        <v>200</v>
      </c>
      <c r="AK14" s="42" t="s">
        <v>48</v>
      </c>
      <c r="AL14" s="57"/>
      <c r="AM14" s="11"/>
      <c r="AP14" s="19"/>
    </row>
    <row r="15" spans="1:45" ht="75" x14ac:dyDescent="0.2">
      <c r="A15" s="12"/>
      <c r="B15" s="13"/>
      <c r="C15" s="20" t="s">
        <v>53</v>
      </c>
      <c r="D15" s="21" t="s">
        <v>59</v>
      </c>
      <c r="E15" s="33">
        <v>100</v>
      </c>
      <c r="F15" s="17" t="s">
        <v>48</v>
      </c>
      <c r="G15" s="18">
        <v>659700000</v>
      </c>
      <c r="H15" s="33">
        <v>100</v>
      </c>
      <c r="I15" s="17" t="s">
        <v>48</v>
      </c>
      <c r="J15" s="18">
        <v>49161000</v>
      </c>
      <c r="K15" s="33">
        <v>100</v>
      </c>
      <c r="L15" s="17" t="s">
        <v>48</v>
      </c>
      <c r="M15" s="18">
        <v>133600000</v>
      </c>
      <c r="N15" s="33">
        <v>0</v>
      </c>
      <c r="O15" s="17" t="s">
        <v>48</v>
      </c>
      <c r="P15" s="18">
        <v>2889000</v>
      </c>
      <c r="Q15" s="33">
        <v>50</v>
      </c>
      <c r="R15" s="17" t="s">
        <v>48</v>
      </c>
      <c r="S15" s="18">
        <v>5236000</v>
      </c>
      <c r="T15" s="33">
        <v>25</v>
      </c>
      <c r="U15" s="17" t="s">
        <v>48</v>
      </c>
      <c r="V15" s="18">
        <v>2685000</v>
      </c>
      <c r="W15" s="33">
        <v>25</v>
      </c>
      <c r="X15" s="17" t="s">
        <v>48</v>
      </c>
      <c r="Y15" s="18">
        <v>40190000</v>
      </c>
      <c r="Z15" s="40">
        <f t="shared" si="0"/>
        <v>100</v>
      </c>
      <c r="AA15" s="17" t="s">
        <v>48</v>
      </c>
      <c r="AB15" s="40">
        <f>Z15/K15*100</f>
        <v>100</v>
      </c>
      <c r="AC15" s="26" t="s">
        <v>48</v>
      </c>
      <c r="AD15" s="32">
        <f t="shared" si="1"/>
        <v>51000000</v>
      </c>
      <c r="AE15" s="40">
        <f>AD15/M15*100</f>
        <v>38.17365269461078</v>
      </c>
      <c r="AF15" s="26" t="s">
        <v>48</v>
      </c>
      <c r="AG15" s="40">
        <f t="shared" si="2"/>
        <v>200</v>
      </c>
      <c r="AH15" s="17" t="s">
        <v>48</v>
      </c>
      <c r="AI15" s="32">
        <f t="shared" si="3"/>
        <v>100161000</v>
      </c>
      <c r="AJ15" s="40">
        <f t="shared" si="4"/>
        <v>200</v>
      </c>
      <c r="AK15" s="26" t="s">
        <v>48</v>
      </c>
      <c r="AL15" s="40">
        <f t="shared" si="5"/>
        <v>15.18281036834925</v>
      </c>
      <c r="AM15" s="11"/>
      <c r="AP15" s="19"/>
    </row>
    <row r="16" spans="1:45" ht="105" x14ac:dyDescent="0.2">
      <c r="A16" s="12"/>
      <c r="B16" s="13"/>
      <c r="C16" s="20" t="s">
        <v>54</v>
      </c>
      <c r="D16" s="21" t="s">
        <v>60</v>
      </c>
      <c r="E16" s="33">
        <v>50</v>
      </c>
      <c r="F16" s="17" t="s">
        <v>65</v>
      </c>
      <c r="G16" s="18">
        <v>932000000</v>
      </c>
      <c r="H16" s="33">
        <v>13</v>
      </c>
      <c r="I16" s="17" t="s">
        <v>65</v>
      </c>
      <c r="J16" s="18">
        <v>163699250</v>
      </c>
      <c r="K16" s="33">
        <v>10</v>
      </c>
      <c r="L16" s="17" t="s">
        <v>65</v>
      </c>
      <c r="M16" s="18">
        <v>193250000</v>
      </c>
      <c r="N16" s="33">
        <v>0</v>
      </c>
      <c r="O16" s="17" t="s">
        <v>65</v>
      </c>
      <c r="P16" s="18">
        <v>12768500</v>
      </c>
      <c r="Q16" s="33">
        <v>0</v>
      </c>
      <c r="R16" s="17" t="s">
        <v>65</v>
      </c>
      <c r="S16" s="18">
        <v>38720000</v>
      </c>
      <c r="T16" s="33">
        <v>4</v>
      </c>
      <c r="U16" s="17" t="s">
        <v>65</v>
      </c>
      <c r="V16" s="18">
        <v>33960000</v>
      </c>
      <c r="W16" s="33">
        <v>2</v>
      </c>
      <c r="X16" s="17" t="s">
        <v>65</v>
      </c>
      <c r="Y16" s="18">
        <v>61650000</v>
      </c>
      <c r="Z16" s="41">
        <f t="shared" ref="Z16" si="9">N16+Q16+T16+W16</f>
        <v>6</v>
      </c>
      <c r="AA16" s="38" t="s">
        <v>65</v>
      </c>
      <c r="AB16" s="40">
        <f t="shared" ref="AB16:AB20" si="10">Z16/K16*100</f>
        <v>60</v>
      </c>
      <c r="AC16" s="26" t="s">
        <v>48</v>
      </c>
      <c r="AD16" s="32">
        <f t="shared" ref="AD16" si="11">P16+S16+V16+Y16</f>
        <v>147098500</v>
      </c>
      <c r="AE16" s="40">
        <f t="shared" ref="AE16:AE20" si="12">AD16/M16*100</f>
        <v>76.118240620957309</v>
      </c>
      <c r="AF16" s="26" t="s">
        <v>48</v>
      </c>
      <c r="AG16" s="41">
        <f t="shared" ref="AG16" si="13">H16+Z16</f>
        <v>19</v>
      </c>
      <c r="AH16" s="38" t="s">
        <v>65</v>
      </c>
      <c r="AI16" s="32">
        <f t="shared" ref="AI16" si="14">J16+AD16</f>
        <v>310797750</v>
      </c>
      <c r="AJ16" s="40">
        <f t="shared" ref="AJ16" si="15">AG16/E16*100</f>
        <v>38</v>
      </c>
      <c r="AK16" s="26" t="s">
        <v>48</v>
      </c>
      <c r="AL16" s="40">
        <f t="shared" ref="AL16" si="16">AI16/G16*100</f>
        <v>33.347398068669527</v>
      </c>
      <c r="AM16" s="11"/>
      <c r="AP16" s="19"/>
    </row>
    <row r="17" spans="1:42" ht="105" x14ac:dyDescent="0.2">
      <c r="A17" s="12"/>
      <c r="B17" s="13"/>
      <c r="C17" s="20" t="s">
        <v>55</v>
      </c>
      <c r="D17" s="21" t="s">
        <v>61</v>
      </c>
      <c r="E17" s="16">
        <v>50</v>
      </c>
      <c r="F17" s="17" t="s">
        <v>66</v>
      </c>
      <c r="G17" s="18">
        <v>294400000</v>
      </c>
      <c r="H17" s="16">
        <v>10</v>
      </c>
      <c r="I17" s="17" t="s">
        <v>66</v>
      </c>
      <c r="J17" s="18">
        <v>56580000</v>
      </c>
      <c r="K17" s="16">
        <v>2</v>
      </c>
      <c r="L17" s="17" t="s">
        <v>66</v>
      </c>
      <c r="M17" s="18">
        <v>14570000</v>
      </c>
      <c r="N17" s="16">
        <v>0</v>
      </c>
      <c r="O17" s="17" t="s">
        <v>66</v>
      </c>
      <c r="P17" s="18">
        <v>0</v>
      </c>
      <c r="Q17" s="16">
        <v>0</v>
      </c>
      <c r="R17" s="17" t="s">
        <v>66</v>
      </c>
      <c r="S17" s="18">
        <v>0</v>
      </c>
      <c r="T17" s="16">
        <v>0</v>
      </c>
      <c r="U17" s="17" t="s">
        <v>66</v>
      </c>
      <c r="V17" s="18">
        <v>0</v>
      </c>
      <c r="W17" s="16">
        <v>2</v>
      </c>
      <c r="X17" s="17" t="s">
        <v>66</v>
      </c>
      <c r="Y17" s="18">
        <v>13670000</v>
      </c>
      <c r="Z17" s="41">
        <f t="shared" si="0"/>
        <v>2</v>
      </c>
      <c r="AA17" s="17" t="s">
        <v>66</v>
      </c>
      <c r="AB17" s="40">
        <f t="shared" si="10"/>
        <v>100</v>
      </c>
      <c r="AC17" s="26" t="s">
        <v>48</v>
      </c>
      <c r="AD17" s="32">
        <f t="shared" si="1"/>
        <v>13670000</v>
      </c>
      <c r="AE17" s="40">
        <f t="shared" si="12"/>
        <v>93.822923816060396</v>
      </c>
      <c r="AF17" s="26" t="s">
        <v>48</v>
      </c>
      <c r="AG17" s="41">
        <f t="shared" si="2"/>
        <v>12</v>
      </c>
      <c r="AH17" s="17" t="s">
        <v>66</v>
      </c>
      <c r="AI17" s="32">
        <f t="shared" si="3"/>
        <v>70250000</v>
      </c>
      <c r="AJ17" s="40">
        <f t="shared" si="4"/>
        <v>24</v>
      </c>
      <c r="AK17" s="26" t="s">
        <v>48</v>
      </c>
      <c r="AL17" s="40">
        <f t="shared" si="5"/>
        <v>23.862092391304348</v>
      </c>
      <c r="AM17" s="11"/>
      <c r="AP17" s="19"/>
    </row>
    <row r="18" spans="1:42" ht="75" x14ac:dyDescent="0.2">
      <c r="A18" s="12"/>
      <c r="B18" s="13"/>
      <c r="C18" s="20" t="s">
        <v>56</v>
      </c>
      <c r="D18" s="21" t="s">
        <v>62</v>
      </c>
      <c r="E18" s="16">
        <v>50</v>
      </c>
      <c r="F18" s="17" t="s">
        <v>68</v>
      </c>
      <c r="G18" s="18">
        <v>720724000</v>
      </c>
      <c r="H18" s="16">
        <v>13</v>
      </c>
      <c r="I18" s="17" t="s">
        <v>68</v>
      </c>
      <c r="J18" s="18">
        <v>121996500</v>
      </c>
      <c r="K18" s="16">
        <v>10</v>
      </c>
      <c r="L18" s="17" t="s">
        <v>68</v>
      </c>
      <c r="M18" s="18">
        <v>53369000</v>
      </c>
      <c r="N18" s="16">
        <v>0</v>
      </c>
      <c r="O18" s="17" t="s">
        <v>68</v>
      </c>
      <c r="P18" s="18">
        <v>2783500</v>
      </c>
      <c r="Q18" s="16">
        <v>0</v>
      </c>
      <c r="R18" s="17" t="s">
        <v>68</v>
      </c>
      <c r="S18" s="18">
        <v>2633500</v>
      </c>
      <c r="T18" s="16">
        <v>4</v>
      </c>
      <c r="U18" s="17" t="s">
        <v>68</v>
      </c>
      <c r="V18" s="18">
        <v>23047500</v>
      </c>
      <c r="W18" s="16">
        <v>2</v>
      </c>
      <c r="X18" s="17" t="s">
        <v>68</v>
      </c>
      <c r="Y18" s="18">
        <v>13273500</v>
      </c>
      <c r="Z18" s="41">
        <f t="shared" si="0"/>
        <v>6</v>
      </c>
      <c r="AA18" s="17" t="s">
        <v>68</v>
      </c>
      <c r="AB18" s="40">
        <f t="shared" si="10"/>
        <v>60</v>
      </c>
      <c r="AC18" s="26" t="s">
        <v>48</v>
      </c>
      <c r="AD18" s="32">
        <f t="shared" si="1"/>
        <v>41738000</v>
      </c>
      <c r="AE18" s="40">
        <f t="shared" si="12"/>
        <v>78.206449436939053</v>
      </c>
      <c r="AF18" s="26" t="s">
        <v>48</v>
      </c>
      <c r="AG18" s="41">
        <f t="shared" si="2"/>
        <v>19</v>
      </c>
      <c r="AH18" s="17" t="s">
        <v>68</v>
      </c>
      <c r="AI18" s="32">
        <f t="shared" si="3"/>
        <v>163734500</v>
      </c>
      <c r="AJ18" s="40">
        <f t="shared" si="4"/>
        <v>38</v>
      </c>
      <c r="AK18" s="26" t="s">
        <v>48</v>
      </c>
      <c r="AL18" s="40">
        <f t="shared" si="5"/>
        <v>22.718058507833788</v>
      </c>
      <c r="AM18" s="11"/>
      <c r="AP18" s="19"/>
    </row>
    <row r="19" spans="1:42" ht="111.75" customHeight="1" x14ac:dyDescent="0.2">
      <c r="A19" s="12"/>
      <c r="B19" s="13"/>
      <c r="C19" s="20" t="s">
        <v>57</v>
      </c>
      <c r="D19" s="21" t="s">
        <v>63</v>
      </c>
      <c r="E19" s="16">
        <v>20</v>
      </c>
      <c r="F19" s="38" t="s">
        <v>66</v>
      </c>
      <c r="G19" s="18">
        <v>343500000</v>
      </c>
      <c r="H19" s="16">
        <v>4</v>
      </c>
      <c r="I19" s="38" t="s">
        <v>66</v>
      </c>
      <c r="J19" s="18">
        <v>45375720</v>
      </c>
      <c r="K19" s="16">
        <v>4</v>
      </c>
      <c r="L19" s="38" t="s">
        <v>66</v>
      </c>
      <c r="M19" s="18">
        <v>22010000</v>
      </c>
      <c r="N19" s="16">
        <v>0</v>
      </c>
      <c r="O19" s="38" t="s">
        <v>66</v>
      </c>
      <c r="P19" s="18">
        <v>0</v>
      </c>
      <c r="Q19" s="16">
        <v>2</v>
      </c>
      <c r="R19" s="38" t="s">
        <v>66</v>
      </c>
      <c r="S19" s="18">
        <v>2633500</v>
      </c>
      <c r="T19" s="16">
        <v>1</v>
      </c>
      <c r="U19" s="38" t="s">
        <v>66</v>
      </c>
      <c r="V19" s="18">
        <v>270000</v>
      </c>
      <c r="W19" s="16">
        <v>1</v>
      </c>
      <c r="X19" s="38" t="s">
        <v>66</v>
      </c>
      <c r="Y19" s="18">
        <v>370000</v>
      </c>
      <c r="Z19" s="41">
        <f t="shared" ref="Z19" si="17">N19+Q19+T19+W19</f>
        <v>4</v>
      </c>
      <c r="AA19" s="38" t="s">
        <v>66</v>
      </c>
      <c r="AB19" s="40">
        <f t="shared" si="10"/>
        <v>100</v>
      </c>
      <c r="AC19" s="26" t="s">
        <v>48</v>
      </c>
      <c r="AD19" s="32">
        <f t="shared" ref="AD19" si="18">P19+S19+V19+Y19</f>
        <v>3273500</v>
      </c>
      <c r="AE19" s="40">
        <f>AD19/M19*100</f>
        <v>14.872785097682872</v>
      </c>
      <c r="AF19" s="26" t="s">
        <v>48</v>
      </c>
      <c r="AG19" s="41">
        <f t="shared" ref="AG19" si="19">H19+Z19</f>
        <v>8</v>
      </c>
      <c r="AH19" s="38" t="s">
        <v>66</v>
      </c>
      <c r="AI19" s="32">
        <f t="shared" ref="AI19" si="20">J19+AD19</f>
        <v>48649220</v>
      </c>
      <c r="AJ19" s="40">
        <f t="shared" ref="AJ19" si="21">AG19/E19*100</f>
        <v>40</v>
      </c>
      <c r="AK19" s="26" t="s">
        <v>48</v>
      </c>
      <c r="AL19" s="40">
        <f t="shared" ref="AL19" si="22">AI19/G19*100</f>
        <v>14.16280058224163</v>
      </c>
      <c r="AM19" s="11"/>
      <c r="AP19" s="19"/>
    </row>
    <row r="20" spans="1:42" ht="75" x14ac:dyDescent="0.2">
      <c r="A20" s="12"/>
      <c r="B20" s="13"/>
      <c r="C20" s="20" t="s">
        <v>58</v>
      </c>
      <c r="D20" s="21" t="s">
        <v>64</v>
      </c>
      <c r="E20" s="16">
        <f>7*5</f>
        <v>35</v>
      </c>
      <c r="F20" s="17" t="s">
        <v>66</v>
      </c>
      <c r="G20" s="18">
        <v>504900000</v>
      </c>
      <c r="H20" s="16">
        <v>7</v>
      </c>
      <c r="I20" s="17" t="s">
        <v>66</v>
      </c>
      <c r="J20" s="18">
        <v>63314000</v>
      </c>
      <c r="K20" s="16">
        <v>2</v>
      </c>
      <c r="L20" s="17" t="s">
        <v>66</v>
      </c>
      <c r="M20" s="18">
        <v>14740000</v>
      </c>
      <c r="N20" s="16">
        <v>0</v>
      </c>
      <c r="O20" s="17" t="s">
        <v>66</v>
      </c>
      <c r="P20" s="18">
        <v>0</v>
      </c>
      <c r="Q20" s="16">
        <v>0</v>
      </c>
      <c r="R20" s="17" t="s">
        <v>66</v>
      </c>
      <c r="S20" s="18">
        <v>0</v>
      </c>
      <c r="T20" s="16">
        <v>0</v>
      </c>
      <c r="U20" s="17" t="s">
        <v>66</v>
      </c>
      <c r="V20" s="18">
        <v>0</v>
      </c>
      <c r="W20" s="16">
        <v>2</v>
      </c>
      <c r="X20" s="17" t="s">
        <v>66</v>
      </c>
      <c r="Y20" s="18">
        <v>12880000</v>
      </c>
      <c r="Z20" s="41">
        <f t="shared" si="0"/>
        <v>2</v>
      </c>
      <c r="AA20" s="17" t="s">
        <v>66</v>
      </c>
      <c r="AB20" s="40">
        <f t="shared" si="10"/>
        <v>100</v>
      </c>
      <c r="AC20" s="26" t="s">
        <v>48</v>
      </c>
      <c r="AD20" s="32">
        <f t="shared" si="1"/>
        <v>12880000</v>
      </c>
      <c r="AE20" s="40">
        <f t="shared" si="12"/>
        <v>87.381275440976935</v>
      </c>
      <c r="AF20" s="26" t="s">
        <v>48</v>
      </c>
      <c r="AG20" s="41">
        <f t="shared" si="2"/>
        <v>9</v>
      </c>
      <c r="AH20" s="17" t="s">
        <v>66</v>
      </c>
      <c r="AI20" s="32">
        <f t="shared" si="3"/>
        <v>76194000</v>
      </c>
      <c r="AJ20" s="40">
        <f t="shared" si="4"/>
        <v>25.714285714285712</v>
      </c>
      <c r="AK20" s="26" t="s">
        <v>48</v>
      </c>
      <c r="AL20" s="40">
        <f t="shared" si="5"/>
        <v>15.090909090909092</v>
      </c>
      <c r="AM20" s="11"/>
      <c r="AP20" s="19"/>
    </row>
    <row r="21" spans="1:42" ht="15" x14ac:dyDescent="0.2">
      <c r="A21" s="103" t="s">
        <v>27</v>
      </c>
      <c r="B21" s="104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  <c r="T21" s="104"/>
      <c r="U21" s="104"/>
      <c r="V21" s="104"/>
      <c r="W21" s="104"/>
      <c r="X21" s="104"/>
      <c r="Y21" s="104"/>
      <c r="Z21" s="104"/>
      <c r="AA21" s="105"/>
      <c r="AB21" s="61">
        <f>AVERAGE(AB13:AB20)</f>
        <v>85</v>
      </c>
      <c r="AC21" s="46"/>
      <c r="AD21" s="44"/>
      <c r="AE21" s="61">
        <f>AVERAGE(AE15:AE20)</f>
        <v>64.762554517871223</v>
      </c>
      <c r="AF21" s="46"/>
      <c r="AG21" s="45"/>
      <c r="AH21" s="46"/>
      <c r="AI21" s="45"/>
      <c r="AJ21" s="45"/>
      <c r="AK21" s="46"/>
      <c r="AL21" s="47"/>
      <c r="AM21" s="11"/>
    </row>
    <row r="22" spans="1:42" ht="15" x14ac:dyDescent="0.2">
      <c r="A22" s="103" t="s">
        <v>28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4"/>
      <c r="V22" s="104"/>
      <c r="W22" s="104"/>
      <c r="X22" s="104"/>
      <c r="Y22" s="104"/>
      <c r="Z22" s="104"/>
      <c r="AA22" s="105"/>
      <c r="AB22" s="22" t="str">
        <f>IF(AB21&gt;=91,"Sangat Tinggi",IF(AB21&gt;=76,"Tinggi",IF(AB21&gt;=66,"Sedang",IF(AB21&gt;=51,"Rendah",IF(AB21&lt;=50,"Sangat Rendah")))))</f>
        <v>Tinggi</v>
      </c>
      <c r="AC22" s="46"/>
      <c r="AD22" s="48"/>
      <c r="AE22" s="22" t="str">
        <f>IF(AE21&gt;=91,"Sangat Tinggi",IF(AE21&gt;=76,"Tinggi",IF(AE21&gt;=66,"Sedang",IF(AE21&gt;=51,"Rendah",IF(AE21&lt;=50,"Sangat Rendah")))))</f>
        <v>Rendah</v>
      </c>
      <c r="AF22" s="46"/>
      <c r="AG22" s="49"/>
      <c r="AH22" s="46"/>
      <c r="AI22" s="50"/>
      <c r="AJ22" s="49"/>
      <c r="AK22" s="46"/>
      <c r="AL22" s="51"/>
      <c r="AM22" s="11"/>
    </row>
    <row r="23" spans="1:42" ht="15" x14ac:dyDescent="0.2">
      <c r="A23" s="102" t="s">
        <v>29</v>
      </c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2"/>
      <c r="W23" s="102"/>
      <c r="X23" s="102"/>
      <c r="Y23" s="102"/>
      <c r="Z23" s="102"/>
      <c r="AA23" s="102"/>
      <c r="AB23" s="102"/>
      <c r="AC23" s="102"/>
      <c r="AD23" s="102"/>
      <c r="AE23" s="102"/>
      <c r="AF23" s="102"/>
      <c r="AG23" s="102"/>
      <c r="AH23" s="102"/>
      <c r="AI23" s="102"/>
      <c r="AJ23" s="102"/>
      <c r="AK23" s="102"/>
      <c r="AL23" s="102"/>
      <c r="AM23" s="11"/>
    </row>
    <row r="24" spans="1:42" ht="15" x14ac:dyDescent="0.2">
      <c r="A24" s="102" t="s">
        <v>79</v>
      </c>
      <c r="B24" s="102"/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02"/>
      <c r="R24" s="102"/>
      <c r="S24" s="102"/>
      <c r="T24" s="102"/>
      <c r="U24" s="102"/>
      <c r="V24" s="102"/>
      <c r="W24" s="102"/>
      <c r="X24" s="102"/>
      <c r="Y24" s="102"/>
      <c r="Z24" s="102"/>
      <c r="AA24" s="102"/>
      <c r="AB24" s="102"/>
      <c r="AC24" s="102"/>
      <c r="AD24" s="102"/>
      <c r="AE24" s="102"/>
      <c r="AF24" s="102"/>
      <c r="AG24" s="102"/>
      <c r="AH24" s="102"/>
      <c r="AI24" s="102"/>
      <c r="AJ24" s="102"/>
      <c r="AK24" s="102"/>
      <c r="AL24" s="102"/>
      <c r="AM24" s="11"/>
    </row>
    <row r="25" spans="1:42" ht="15" x14ac:dyDescent="0.2">
      <c r="A25" s="102" t="s">
        <v>80</v>
      </c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1"/>
    </row>
    <row r="26" spans="1:42" ht="15" x14ac:dyDescent="0.2">
      <c r="A26" s="102" t="s">
        <v>81</v>
      </c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23"/>
    </row>
    <row r="27" spans="1:42" ht="15" x14ac:dyDescent="0.2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5"/>
      <c r="AB27" s="24"/>
      <c r="AC27" s="25"/>
      <c r="AD27" s="24"/>
      <c r="AE27" s="24"/>
      <c r="AF27" s="25"/>
      <c r="AG27" s="24"/>
      <c r="AH27" s="25"/>
      <c r="AI27" s="24"/>
      <c r="AJ27" s="24"/>
      <c r="AK27" s="25"/>
      <c r="AL27" s="24"/>
    </row>
    <row r="28" spans="1:42" ht="15" x14ac:dyDescent="0.2">
      <c r="A28" s="24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06" t="s">
        <v>72</v>
      </c>
      <c r="AA28" s="106"/>
      <c r="AB28" s="106"/>
      <c r="AC28" s="106"/>
      <c r="AD28" s="106"/>
      <c r="AE28" s="106"/>
      <c r="AF28" s="25"/>
      <c r="AG28" s="24"/>
      <c r="AH28" s="106" t="s">
        <v>73</v>
      </c>
      <c r="AI28" s="106"/>
      <c r="AJ28" s="106"/>
      <c r="AK28" s="106"/>
      <c r="AL28" s="106"/>
      <c r="AM28" s="106"/>
    </row>
    <row r="29" spans="1:42" ht="15.75" x14ac:dyDescent="0.25">
      <c r="A29" s="30"/>
      <c r="B29" s="31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06" t="s">
        <v>85</v>
      </c>
      <c r="AA29" s="106"/>
      <c r="AB29" s="106"/>
      <c r="AC29" s="106"/>
      <c r="AD29" s="106"/>
      <c r="AE29" s="106"/>
      <c r="AF29" s="25"/>
      <c r="AG29" s="24"/>
      <c r="AH29" s="106" t="s">
        <v>85</v>
      </c>
      <c r="AI29" s="106"/>
      <c r="AJ29" s="106"/>
      <c r="AK29" s="106"/>
      <c r="AL29" s="106"/>
      <c r="AM29" s="106"/>
    </row>
    <row r="30" spans="1:42" ht="15" x14ac:dyDescent="0.2">
      <c r="Z30" s="106" t="s">
        <v>78</v>
      </c>
      <c r="AA30" s="106"/>
      <c r="AB30" s="106"/>
      <c r="AC30" s="106"/>
      <c r="AD30" s="106"/>
      <c r="AE30" s="106"/>
      <c r="AH30" s="106" t="s">
        <v>74</v>
      </c>
      <c r="AI30" s="106"/>
      <c r="AJ30" s="106"/>
      <c r="AK30" s="106"/>
      <c r="AL30" s="106"/>
      <c r="AM30" s="106"/>
    </row>
    <row r="31" spans="1:42" ht="15" x14ac:dyDescent="0.2">
      <c r="Z31" s="106" t="s">
        <v>75</v>
      </c>
      <c r="AA31" s="106"/>
      <c r="AB31" s="106"/>
      <c r="AC31" s="106"/>
      <c r="AD31" s="106"/>
      <c r="AE31" s="106"/>
      <c r="AH31" s="106" t="s">
        <v>75</v>
      </c>
      <c r="AI31" s="106"/>
      <c r="AJ31" s="106"/>
      <c r="AK31" s="106"/>
      <c r="AL31" s="106"/>
      <c r="AM31" s="106"/>
    </row>
    <row r="32" spans="1:42" ht="51" x14ac:dyDescent="0.2">
      <c r="A32" s="27" t="s">
        <v>30</v>
      </c>
      <c r="B32" s="27" t="s">
        <v>31</v>
      </c>
      <c r="C32" s="27" t="s">
        <v>32</v>
      </c>
      <c r="Z32" s="24"/>
      <c r="AA32" s="25"/>
      <c r="AB32" s="24"/>
      <c r="AC32" s="25"/>
      <c r="AD32" s="24"/>
      <c r="AH32" s="24"/>
      <c r="AI32" s="25"/>
      <c r="AJ32" s="24"/>
      <c r="AK32" s="25"/>
      <c r="AL32" s="24"/>
    </row>
    <row r="33" spans="1:39" ht="25.5" x14ac:dyDescent="0.25">
      <c r="A33" s="28" t="s">
        <v>33</v>
      </c>
      <c r="B33" s="28" t="s">
        <v>34</v>
      </c>
      <c r="C33" s="28" t="s">
        <v>35</v>
      </c>
      <c r="Z33" s="107" t="s">
        <v>82</v>
      </c>
      <c r="AA33" s="107"/>
      <c r="AB33" s="107"/>
      <c r="AC33" s="107"/>
      <c r="AD33" s="107"/>
      <c r="AE33" s="107"/>
      <c r="AH33" s="107" t="s">
        <v>76</v>
      </c>
      <c r="AI33" s="107"/>
      <c r="AJ33" s="107"/>
      <c r="AK33" s="107"/>
      <c r="AL33" s="107"/>
      <c r="AM33" s="107"/>
    </row>
    <row r="34" spans="1:39" ht="25.5" x14ac:dyDescent="0.2">
      <c r="A34" s="28" t="s">
        <v>36</v>
      </c>
      <c r="B34" s="28" t="s">
        <v>37</v>
      </c>
      <c r="C34" s="28" t="s">
        <v>38</v>
      </c>
      <c r="Z34" s="108" t="s">
        <v>83</v>
      </c>
      <c r="AA34" s="108"/>
      <c r="AB34" s="108"/>
      <c r="AC34" s="108"/>
      <c r="AD34" s="108"/>
      <c r="AE34" s="108"/>
      <c r="AH34" s="108" t="s">
        <v>77</v>
      </c>
      <c r="AI34" s="108"/>
      <c r="AJ34" s="108"/>
      <c r="AK34" s="108"/>
      <c r="AL34" s="108"/>
      <c r="AM34" s="108"/>
    </row>
    <row r="35" spans="1:39" ht="25.5" x14ac:dyDescent="0.2">
      <c r="A35" s="28" t="s">
        <v>39</v>
      </c>
      <c r="B35" s="28" t="s">
        <v>40</v>
      </c>
      <c r="C35" s="28" t="s">
        <v>41</v>
      </c>
    </row>
    <row r="36" spans="1:39" ht="25.5" x14ac:dyDescent="0.2">
      <c r="A36" s="28" t="s">
        <v>42</v>
      </c>
      <c r="B36" s="28" t="s">
        <v>43</v>
      </c>
      <c r="C36" s="28" t="s">
        <v>44</v>
      </c>
    </row>
    <row r="37" spans="1:39" ht="25.5" x14ac:dyDescent="0.2">
      <c r="A37" s="28" t="s">
        <v>45</v>
      </c>
      <c r="B37" s="29" t="s">
        <v>46</v>
      </c>
      <c r="C37" s="28" t="s">
        <v>47</v>
      </c>
    </row>
  </sheetData>
  <mergeCells count="82">
    <mergeCell ref="Z31:AE31"/>
    <mergeCell ref="AH31:AM31"/>
    <mergeCell ref="Z33:AE33"/>
    <mergeCell ref="AH33:AM33"/>
    <mergeCell ref="Z34:AE34"/>
    <mergeCell ref="AH34:AM34"/>
    <mergeCell ref="Z28:AE28"/>
    <mergeCell ref="AH28:AM28"/>
    <mergeCell ref="Z29:AE29"/>
    <mergeCell ref="AH29:AM29"/>
    <mergeCell ref="Z30:AE30"/>
    <mergeCell ref="AH30:AM30"/>
    <mergeCell ref="A24:AL24"/>
    <mergeCell ref="A25:AL25"/>
    <mergeCell ref="A26:AL26"/>
    <mergeCell ref="A21:AA21"/>
    <mergeCell ref="A22:AA22"/>
    <mergeCell ref="A10:A12"/>
    <mergeCell ref="B10:B12"/>
    <mergeCell ref="C10:C12"/>
    <mergeCell ref="D10:D12"/>
    <mergeCell ref="A23:AL23"/>
    <mergeCell ref="Q11:R12"/>
    <mergeCell ref="S11:S12"/>
    <mergeCell ref="Z12:AA12"/>
    <mergeCell ref="AE11:AF11"/>
    <mergeCell ref="AE12:AF12"/>
    <mergeCell ref="T11:U12"/>
    <mergeCell ref="V11:V12"/>
    <mergeCell ref="W11:X12"/>
    <mergeCell ref="Y11:Y12"/>
    <mergeCell ref="M11:M12"/>
    <mergeCell ref="N11:O12"/>
    <mergeCell ref="P11:P12"/>
    <mergeCell ref="AG10:AI10"/>
    <mergeCell ref="AJ10:AL10"/>
    <mergeCell ref="K10:M10"/>
    <mergeCell ref="N10:P10"/>
    <mergeCell ref="Q10:S10"/>
    <mergeCell ref="T10:V10"/>
    <mergeCell ref="AG12:AH12"/>
    <mergeCell ref="AJ12:AK12"/>
    <mergeCell ref="Z11:AA11"/>
    <mergeCell ref="AG11:AH11"/>
    <mergeCell ref="AJ11:AK11"/>
    <mergeCell ref="AB11:AC11"/>
    <mergeCell ref="AB12:AC12"/>
    <mergeCell ref="W10:Y10"/>
    <mergeCell ref="E11:F12"/>
    <mergeCell ref="G11:G12"/>
    <mergeCell ref="H11:I12"/>
    <mergeCell ref="J11:J12"/>
    <mergeCell ref="K11:L12"/>
    <mergeCell ref="E10:G10"/>
    <mergeCell ref="H10:J10"/>
    <mergeCell ref="AM7:AM8"/>
    <mergeCell ref="K9:M9"/>
    <mergeCell ref="N9:P9"/>
    <mergeCell ref="Q9:S9"/>
    <mergeCell ref="T9:V9"/>
    <mergeCell ref="W9:Y9"/>
    <mergeCell ref="AG9:AI9"/>
    <mergeCell ref="AJ9:AL9"/>
    <mergeCell ref="K7:M8"/>
    <mergeCell ref="N7:Y8"/>
    <mergeCell ref="AG7:AI8"/>
    <mergeCell ref="AJ7:AL8"/>
    <mergeCell ref="Z10:AF10"/>
    <mergeCell ref="H7:J9"/>
    <mergeCell ref="A1:AL1"/>
    <mergeCell ref="A2:AL2"/>
    <mergeCell ref="A3:AL3"/>
    <mergeCell ref="A4:AL4"/>
    <mergeCell ref="A5:AL5"/>
    <mergeCell ref="A6:AL6"/>
    <mergeCell ref="Z7:AF8"/>
    <mergeCell ref="Z9:AF9"/>
    <mergeCell ref="A7:A9"/>
    <mergeCell ref="B7:B9"/>
    <mergeCell ref="C7:C9"/>
    <mergeCell ref="D7:D9"/>
    <mergeCell ref="E7:G9"/>
  </mergeCells>
  <printOptions horizontalCentered="1"/>
  <pageMargins left="0.23622047244094491" right="0.23622047244094491" top="3.937007874015748E-2" bottom="3.937007874015748E-2" header="0" footer="0"/>
  <pageSetup paperSize="14" scale="34" orientation="landscape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Bag Hukum dan PerUUan</vt:lpstr>
      <vt:lpstr>'Bag Hukum dan PerUUan'!Print_Area</vt:lpstr>
      <vt:lpstr>'Bag Hukum dan PerUUan'!Print_Titles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W10 PRO</dc:creator>
  <cp:lastModifiedBy>W10 PRO</cp:lastModifiedBy>
  <dcterms:created xsi:type="dcterms:W3CDTF">2020-03-18T05:59:44Z</dcterms:created>
  <dcterms:modified xsi:type="dcterms:W3CDTF">2021-01-08T07:06:24Z</dcterms:modified>
</cp:coreProperties>
</file>