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90" yWindow="-30" windowWidth="15495" windowHeight="12855"/>
  </bookViews>
  <sheets>
    <sheet name="Bag Organisasi" sheetId="1" r:id="rId1"/>
  </sheets>
  <definedNames>
    <definedName name="_xlnm.Print_Area" localSheetId="0">'Bag Organisasi'!$A$1:$AE$37</definedName>
    <definedName name="_xlnm.Print_Titles" localSheetId="0">'Bag Organisasi'!$7:$12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3" i="1" l="1"/>
  <c r="Q13" i="1"/>
  <c r="O13" i="1"/>
  <c r="M13" i="1"/>
  <c r="T13" i="1"/>
  <c r="T14" i="1"/>
  <c r="T15" i="1"/>
  <c r="S15" i="1" l="1"/>
  <c r="Q15" i="1"/>
  <c r="U15" i="1" l="1"/>
  <c r="O15" i="1"/>
  <c r="U14" i="1" l="1"/>
  <c r="U16" i="1"/>
  <c r="M15" i="1" l="1"/>
  <c r="W13" i="1" l="1"/>
  <c r="W15" i="1"/>
  <c r="U19" i="1"/>
  <c r="W19" i="1"/>
  <c r="X19" i="1" s="1"/>
  <c r="U20" i="1"/>
  <c r="W20" i="1"/>
  <c r="AA20" i="1" s="1"/>
  <c r="X20" i="1" l="1"/>
  <c r="AA19" i="1"/>
  <c r="G15" i="1"/>
  <c r="G13" i="1" l="1"/>
  <c r="I15" i="1"/>
  <c r="I13" i="1" s="1"/>
  <c r="K15" i="1" l="1"/>
  <c r="K13" i="1" s="1"/>
  <c r="X13" i="1" s="1"/>
  <c r="Z14" i="1" l="1"/>
  <c r="AC13" i="1"/>
  <c r="W18" i="1" l="1"/>
  <c r="U18" i="1"/>
  <c r="W17" i="1"/>
  <c r="W16" i="1"/>
  <c r="X16" i="1" s="1"/>
  <c r="Z15" i="1" l="1"/>
  <c r="U13" i="1"/>
  <c r="Z13" i="1"/>
  <c r="X18" i="1"/>
  <c r="AA18" i="1"/>
  <c r="X17" i="1"/>
  <c r="AA17" i="1"/>
  <c r="AA16" i="1"/>
  <c r="U17" i="1"/>
  <c r="AA15" i="1"/>
  <c r="U21" i="1" l="1"/>
  <c r="AA13" i="1"/>
  <c r="X21" i="1"/>
  <c r="X15" i="1"/>
  <c r="X22" i="1" l="1"/>
  <c r="U22" i="1"/>
</calcChain>
</file>

<file path=xl/sharedStrings.xml><?xml version="1.0" encoding="utf-8"?>
<sst xmlns="http://schemas.openxmlformats.org/spreadsheetml/2006/main" count="129" uniqueCount="81">
  <si>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</si>
  <si>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</si>
  <si>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</si>
  <si>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</si>
  <si>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</si>
  <si>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</si>
  <si>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</si>
  <si>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</si>
  <si>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</si>
  <si>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</si>
  <si>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</si>
  <si>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</si>
  <si>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</si>
  <si>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</si>
  <si>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</si>
  <si>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</si>
  <si>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Meningkatnya Kinerja Keuangan dan Kinerja Birokrasi</t>
  </si>
  <si>
    <t>Rata-rata Capaian Kinerja (%)</t>
  </si>
  <si>
    <t>Predikat Kinerja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</si>
  <si>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</si>
  <si>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</si>
  <si>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</si>
  <si>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</si>
  <si>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</si>
  <si>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</si>
  <si>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</si>
  <si>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</si>
  <si>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</si>
  <si>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</si>
  <si>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</si>
  <si>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</si>
  <si>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</si>
  <si>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</si>
  <si>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</si>
  <si>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</si>
  <si>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</si>
  <si>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</si>
  <si>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Realisasi dan Tingkat Capaian Kinerja dan Anggaran Renja Perangkat Daerah yang Dievaluasi</t>
  </si>
  <si>
    <t>Disusun</t>
  </si>
  <si>
    <t>Kabupaten Hulu Sungai Selatan</t>
  </si>
  <si>
    <t>Kepala Bagian Organisasi Sekretariat Daerah</t>
  </si>
  <si>
    <t>BAGIAN ORGANISASI SEKRETARIAT DAERAH</t>
  </si>
  <si>
    <t>Program Penunjang Urusan Pemerintahan Daerah Kabupaten/Kota</t>
  </si>
  <si>
    <t>Penataan Organisasi</t>
  </si>
  <si>
    <t>Pengelolaan Kelembagaan dan Analisis Jabatan</t>
  </si>
  <si>
    <t>Fasilitasi Pelayanan Publik dan Tata Laksana</t>
  </si>
  <si>
    <t>Peningkatan Kinerja dan Reformasi Birokrasi</t>
  </si>
  <si>
    <t>%</t>
  </si>
  <si>
    <t>Persentase organisasi yang dilakukan penataan</t>
  </si>
  <si>
    <t>Persentase proposal inovasi perangkat daerah yang difasilitasi sesuai standar</t>
  </si>
  <si>
    <t>Bagian Organisasi</t>
  </si>
  <si>
    <t>Monitoring, Evaluasi dan Pengendalian Kualitas Pelayanan Publik dan Tata Laksana</t>
  </si>
  <si>
    <t>Koordinasi dan Penyusunan Laporan Kinerja Pemerintah Daerah</t>
  </si>
  <si>
    <t>Target Kinerja dan Anggaran Renja Perangkat Daerah Tahun Berjalan (Tahun 2022) yang Dievaluasi</t>
  </si>
  <si>
    <t>Realisasi Kinerja dan Anggaran Renstra Perangkat Daerah s/d Tahun 2022</t>
  </si>
  <si>
    <t>Tingkat Capaian Kinerja dan Realisasi Anggaran Renstra Perangkat Daerah s/d Tahun 2022 (%)</t>
  </si>
  <si>
    <t>Realisasi Capaian Kinerja Renstra Perangkat Daerah sampai dengan Renja Perangkat Daerah Tahun Lalu (2021)</t>
  </si>
  <si>
    <t>Jumlah Dokumen Pengelolaan Kelembagaan dan Analisis Jabatan</t>
  </si>
  <si>
    <t>Dok</t>
  </si>
  <si>
    <t>Jumlah Laporan Hasil Fasilitasi Pelayanan Publik dan Tata Laksana</t>
  </si>
  <si>
    <t>Lap</t>
  </si>
  <si>
    <t>Jumlah Dokumen Peningkatan Kinerja dan Reformasi Birokrasi</t>
  </si>
  <si>
    <t>Jumlah Dokumen Monitoring, Evaluasi dan Pengendalian Kualitas Pelayanan Publik dan Tata Laksana</t>
  </si>
  <si>
    <t>Jumlah Dokumen Koordinasi dan Penyusunan Laporan Kinerja Pemerintah Daerah</t>
  </si>
  <si>
    <t xml:space="preserve">Persentase PD dengan nilai AKIP minimal BB </t>
  </si>
  <si>
    <t xml:space="preserve">Faktor pendorong keberhasilan pencapaian: </t>
  </si>
  <si>
    <t xml:space="preserve">Faktor penghambat pencapaian kinerja: </t>
  </si>
  <si>
    <t xml:space="preserve">Tindak lanjut yang diperlukan dalam triwulan berikutnya*): </t>
  </si>
  <si>
    <t xml:space="preserve">Tindak lanjut yang diperlukan dalam Renja Perangkat Daerah Kabupaten berikutnya*): </t>
  </si>
  <si>
    <t>KUKOK SATRIANTO, S.Sos, M.AP</t>
  </si>
  <si>
    <t>NIP. 19690109 199403 1 008</t>
  </si>
  <si>
    <t>[kolom (8-11) (K)]</t>
  </si>
  <si>
    <t>[kolom (12) (K) : kolom (7) (K)] x 100%</t>
  </si>
  <si>
    <t>[kolom (8-11) (Rp)]</t>
  </si>
  <si>
    <t>[kolom (12) (Rp) : kolom (7) (Rp)] x 100%</t>
  </si>
  <si>
    <t>[kolom (6) (K) + kolom (12) (K)]</t>
  </si>
  <si>
    <t>[kolom (6)(Rp) + kolom (12) (Rp)]</t>
  </si>
  <si>
    <t>[kolom (13 (K) : kolom (5) (K)] x 100%</t>
  </si>
  <si>
    <t>[Kolom (13) (Rp) : Kolom (5) (Rp)] x 100%</t>
  </si>
  <si>
    <t>Kandangan,       Desember 2022</t>
  </si>
  <si>
    <t>PERIODE PELAKSANAAN TRIWULAN IV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</si>
</sst>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11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4" fillId="0" borderId="11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9" fontId="8" fillId="0" borderId="2" xfId="0" applyNumberFormat="1" applyFont="1" applyFill="1" applyBorder="1" applyAlignment="1">
      <alignment horizontal="center" vertical="top"/>
    </xf>
    <xf numFmtId="164" fontId="8" fillId="0" borderId="2" xfId="1" quotePrefix="1" applyNumberFormat="1" applyFont="1" applyFill="1" applyBorder="1" applyAlignment="1">
      <alignment vertical="top"/>
    </xf>
    <xf numFmtId="164" fontId="8" fillId="0" borderId="0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2" fillId="0" borderId="16" xfId="2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41" fontId="8" fillId="0" borderId="2" xfId="0" applyNumberFormat="1" applyFont="1" applyFill="1" applyBorder="1" applyAlignment="1">
      <alignment vertical="top"/>
    </xf>
    <xf numFmtId="164" fontId="6" fillId="0" borderId="2" xfId="1" quotePrefix="1" applyNumberFormat="1" applyFont="1" applyFill="1" applyBorder="1" applyAlignment="1">
      <alignment vertical="top"/>
    </xf>
    <xf numFmtId="1" fontId="8" fillId="0" borderId="2" xfId="0" applyNumberFormat="1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0" fontId="6" fillId="0" borderId="2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41" fontId="6" fillId="0" borderId="2" xfId="0" applyNumberFormat="1" applyFont="1" applyFill="1" applyBorder="1" applyAlignment="1">
      <alignment vertical="top"/>
    </xf>
    <xf numFmtId="0" fontId="4" fillId="3" borderId="15" xfId="0" applyFont="1" applyFill="1" applyBorder="1"/>
    <xf numFmtId="2" fontId="8" fillId="4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top"/>
    </xf>
    <xf numFmtId="164" fontId="6" fillId="0" borderId="6" xfId="1" quotePrefix="1" applyNumberFormat="1" applyFont="1" applyFill="1" applyBorder="1" applyAlignment="1">
      <alignment vertical="top"/>
    </xf>
    <xf numFmtId="41" fontId="6" fillId="0" borderId="6" xfId="0" applyNumberFormat="1" applyFont="1" applyFill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/>
    </xf>
    <xf numFmtId="0" fontId="6" fillId="0" borderId="6" xfId="0" applyFont="1" applyBorder="1" applyAlignment="1">
      <alignment vertical="top" wrapText="1"/>
    </xf>
    <xf numFmtId="1" fontId="6" fillId="0" borderId="6" xfId="0" applyNumberFormat="1" applyFont="1" applyFill="1" applyBorder="1" applyAlignment="1">
      <alignment horizontal="center" vertical="top" wrapText="1"/>
    </xf>
    <xf numFmtId="9" fontId="6" fillId="0" borderId="6" xfId="0" applyNumberFormat="1" applyFont="1" applyFill="1" applyBorder="1" applyAlignment="1">
      <alignment horizontal="center" vertical="top"/>
    </xf>
    <xf numFmtId="2" fontId="6" fillId="0" borderId="6" xfId="0" applyNumberFormat="1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left" vertical="top" wrapText="1"/>
    </xf>
    <xf numFmtId="164" fontId="6" fillId="0" borderId="15" xfId="1" quotePrefix="1" applyNumberFormat="1" applyFont="1" applyFill="1" applyBorder="1" applyAlignment="1">
      <alignment vertical="top"/>
    </xf>
    <xf numFmtId="41" fontId="6" fillId="0" borderId="15" xfId="0" applyNumberFormat="1" applyFont="1" applyFill="1" applyBorder="1" applyAlignment="1">
      <alignment vertical="top"/>
    </xf>
    <xf numFmtId="2" fontId="6" fillId="0" borderId="15" xfId="0" applyNumberFormat="1" applyFont="1" applyFill="1" applyBorder="1" applyAlignment="1">
      <alignment horizontal="center" vertical="top"/>
    </xf>
    <xf numFmtId="0" fontId="6" fillId="3" borderId="12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top" wrapText="1"/>
    </xf>
    <xf numFmtId="0" fontId="8" fillId="6" borderId="2" xfId="0" applyFont="1" applyFill="1" applyBorder="1" applyAlignment="1">
      <alignment horizontal="left"/>
    </xf>
    <xf numFmtId="0" fontId="8" fillId="6" borderId="13" xfId="0" applyFont="1" applyFill="1" applyBorder="1" applyAlignment="1">
      <alignment horizontal="center"/>
    </xf>
    <xf numFmtId="0" fontId="8" fillId="6" borderId="13" xfId="0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164" fontId="4" fillId="0" borderId="0" xfId="0" applyNumberFormat="1" applyFont="1" applyFill="1"/>
    <xf numFmtId="2" fontId="6" fillId="0" borderId="2" xfId="0" applyNumberFormat="1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 vertical="top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6" fillId="3" borderId="12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K46"/>
  <sheetViews>
    <sheetView tabSelected="1" showRuler="0" view="pageBreakPreview" zoomScale="70" zoomScaleNormal="40" zoomScaleSheetLayoutView="70" zoomScalePageLayoutView="55" workbookViewId="0">
      <pane ySplit="5325" topLeftCell="A14"/>
      <selection activeCell="A3" sqref="A3:AD3"/>
      <selection pane="bottomLeft" activeCell="Q14" sqref="Q14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21.140625" style="2" bestFit="1" customWidth="1"/>
    <col min="4" max="4" width="27.7109375" style="2" customWidth="1"/>
    <col min="5" max="6" width="7.7109375" style="2" customWidth="1"/>
    <col min="7" max="7" width="19.7109375" style="2" bestFit="1" customWidth="1"/>
    <col min="8" max="8" width="8" style="2" bestFit="1" customWidth="1"/>
    <col min="9" max="9" width="21.42578125" style="2" customWidth="1"/>
    <col min="10" max="10" width="9" style="2" customWidth="1"/>
    <col min="11" max="11" width="19.28515625" style="2" customWidth="1"/>
    <col min="12" max="12" width="9" style="2" bestFit="1" customWidth="1"/>
    <col min="13" max="13" width="18.28515625" style="2" customWidth="1"/>
    <col min="14" max="14" width="9" style="2" bestFit="1" customWidth="1"/>
    <col min="15" max="15" width="18.7109375" style="2" customWidth="1"/>
    <col min="16" max="16" width="7.7109375" style="2" customWidth="1"/>
    <col min="17" max="17" width="18.28515625" style="2" customWidth="1"/>
    <col min="18" max="18" width="9" style="2" customWidth="1"/>
    <col min="19" max="19" width="17.85546875" style="2" customWidth="1"/>
    <col min="20" max="20" width="10.85546875" style="2" customWidth="1"/>
    <col min="21" max="21" width="11.140625" style="2" customWidth="1"/>
    <col min="22" max="22" width="5.5703125" style="4" customWidth="1"/>
    <col min="23" max="23" width="21.7109375" style="2" customWidth="1"/>
    <col min="24" max="24" width="16.5703125" style="2" bestFit="1" customWidth="1"/>
    <col min="25" max="25" width="5.5703125" style="4" customWidth="1"/>
    <col min="26" max="26" width="10" style="2" bestFit="1" customWidth="1"/>
    <col min="27" max="27" width="19.85546875" style="2" bestFit="1" customWidth="1"/>
    <col min="28" max="28" width="8" style="2" customWidth="1"/>
    <col min="29" max="29" width="5.5703125" style="4" customWidth="1"/>
    <col min="30" max="30" width="14.7109375" style="2" customWidth="1"/>
    <col min="31" max="31" width="15" style="2" customWidth="1"/>
    <col min="32" max="32" width="9.140625" style="2"/>
    <col min="33" max="37" width="19.5703125" style="2" customWidth="1"/>
    <col min="38" max="16384" width="9.140625" style="2"/>
  </cols>
  <sheetData>
    <row r="1" spans="1:37" ht="23.25" x14ac:dyDescent="0.3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"/>
    </row>
    <row r="2" spans="1:37" ht="23.25" x14ac:dyDescent="0.35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3"/>
    </row>
    <row r="3" spans="1:37" ht="23.25" x14ac:dyDescent="0.35">
      <c r="A3" s="106" t="s">
        <v>41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3"/>
    </row>
    <row r="4" spans="1:37" ht="23.25" x14ac:dyDescent="0.35">
      <c r="A4" s="107" t="s">
        <v>80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"/>
    </row>
    <row r="5" spans="1:37" ht="18" x14ac:dyDescent="0.2">
      <c r="A5" s="108" t="s">
        <v>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</row>
    <row r="6" spans="1:37" ht="18" x14ac:dyDescent="0.25">
      <c r="A6" s="105" t="s">
        <v>41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</row>
    <row r="7" spans="1:37" ht="81" customHeight="1" x14ac:dyDescent="0.2">
      <c r="A7" s="109" t="s">
        <v>3</v>
      </c>
      <c r="B7" s="109" t="s">
        <v>4</v>
      </c>
      <c r="C7" s="110" t="s">
        <v>5</v>
      </c>
      <c r="D7" s="110" t="s">
        <v>6</v>
      </c>
      <c r="E7" s="97" t="s">
        <v>7</v>
      </c>
      <c r="F7" s="98"/>
      <c r="G7" s="101"/>
      <c r="H7" s="97" t="s">
        <v>56</v>
      </c>
      <c r="I7" s="101"/>
      <c r="J7" s="97" t="s">
        <v>53</v>
      </c>
      <c r="K7" s="98"/>
      <c r="L7" s="97" t="s">
        <v>8</v>
      </c>
      <c r="M7" s="98"/>
      <c r="N7" s="98"/>
      <c r="O7" s="98"/>
      <c r="P7" s="98"/>
      <c r="Q7" s="98"/>
      <c r="R7" s="98"/>
      <c r="S7" s="101"/>
      <c r="T7" s="97" t="s">
        <v>37</v>
      </c>
      <c r="U7" s="98"/>
      <c r="V7" s="98"/>
      <c r="W7" s="98"/>
      <c r="X7" s="98"/>
      <c r="Y7" s="101"/>
      <c r="Z7" s="97" t="s">
        <v>54</v>
      </c>
      <c r="AA7" s="101"/>
      <c r="AB7" s="97" t="s">
        <v>55</v>
      </c>
      <c r="AC7" s="98"/>
      <c r="AD7" s="98"/>
      <c r="AE7" s="90" t="s">
        <v>9</v>
      </c>
      <c r="AG7" s="4"/>
      <c r="AH7" s="4"/>
      <c r="AI7" s="4"/>
      <c r="AJ7" s="4"/>
      <c r="AK7" s="4"/>
    </row>
    <row r="8" spans="1:37" ht="18" customHeight="1" x14ac:dyDescent="0.2">
      <c r="A8" s="109"/>
      <c r="B8" s="109"/>
      <c r="C8" s="110"/>
      <c r="D8" s="110"/>
      <c r="E8" s="103"/>
      <c r="F8" s="111"/>
      <c r="G8" s="104"/>
      <c r="H8" s="103"/>
      <c r="I8" s="104"/>
      <c r="J8" s="99"/>
      <c r="K8" s="100"/>
      <c r="L8" s="99"/>
      <c r="M8" s="100"/>
      <c r="N8" s="100"/>
      <c r="O8" s="100"/>
      <c r="P8" s="100"/>
      <c r="Q8" s="100"/>
      <c r="R8" s="100"/>
      <c r="S8" s="102"/>
      <c r="T8" s="99"/>
      <c r="U8" s="100"/>
      <c r="V8" s="100"/>
      <c r="W8" s="100"/>
      <c r="X8" s="100"/>
      <c r="Y8" s="102"/>
      <c r="Z8" s="99"/>
      <c r="AA8" s="102"/>
      <c r="AB8" s="99"/>
      <c r="AC8" s="100"/>
      <c r="AD8" s="100"/>
      <c r="AE8" s="91"/>
    </row>
    <row r="9" spans="1:37" ht="15.75" customHeight="1" x14ac:dyDescent="0.2">
      <c r="A9" s="109"/>
      <c r="B9" s="109"/>
      <c r="C9" s="110"/>
      <c r="D9" s="110"/>
      <c r="E9" s="99"/>
      <c r="F9" s="100"/>
      <c r="G9" s="102"/>
      <c r="H9" s="99"/>
      <c r="I9" s="102"/>
      <c r="J9" s="92">
        <v>2022</v>
      </c>
      <c r="K9" s="93"/>
      <c r="L9" s="94" t="s">
        <v>10</v>
      </c>
      <c r="M9" s="95"/>
      <c r="N9" s="94" t="s">
        <v>11</v>
      </c>
      <c r="O9" s="95"/>
      <c r="P9" s="94" t="s">
        <v>12</v>
      </c>
      <c r="Q9" s="95"/>
      <c r="R9" s="94" t="s">
        <v>13</v>
      </c>
      <c r="S9" s="95"/>
      <c r="T9" s="94">
        <v>2022</v>
      </c>
      <c r="U9" s="96"/>
      <c r="V9" s="96"/>
      <c r="W9" s="96"/>
      <c r="X9" s="96"/>
      <c r="Y9" s="95"/>
      <c r="Z9" s="94">
        <v>2022</v>
      </c>
      <c r="AA9" s="95"/>
      <c r="AB9" s="94">
        <v>2022</v>
      </c>
      <c r="AC9" s="96"/>
      <c r="AD9" s="95"/>
      <c r="AE9" s="5"/>
    </row>
    <row r="10" spans="1:37" ht="15.75" x14ac:dyDescent="0.25">
      <c r="A10" s="71">
        <v>1</v>
      </c>
      <c r="B10" s="71">
        <v>2</v>
      </c>
      <c r="C10" s="71">
        <v>3</v>
      </c>
      <c r="D10" s="71">
        <v>4</v>
      </c>
      <c r="E10" s="77">
        <v>5</v>
      </c>
      <c r="F10" s="79"/>
      <c r="G10" s="78"/>
      <c r="H10" s="77">
        <v>6</v>
      </c>
      <c r="I10" s="78"/>
      <c r="J10" s="88">
        <v>7</v>
      </c>
      <c r="K10" s="89"/>
      <c r="L10" s="88">
        <v>8</v>
      </c>
      <c r="M10" s="89"/>
      <c r="N10" s="88">
        <v>9</v>
      </c>
      <c r="O10" s="89"/>
      <c r="P10" s="88">
        <v>10</v>
      </c>
      <c r="Q10" s="89"/>
      <c r="R10" s="88">
        <v>11</v>
      </c>
      <c r="S10" s="89"/>
      <c r="T10" s="85">
        <v>12</v>
      </c>
      <c r="U10" s="87"/>
      <c r="V10" s="87"/>
      <c r="W10" s="87"/>
      <c r="X10" s="87"/>
      <c r="Y10" s="86"/>
      <c r="Z10" s="85">
        <v>13</v>
      </c>
      <c r="AA10" s="86"/>
      <c r="AB10" s="85">
        <v>14</v>
      </c>
      <c r="AC10" s="87"/>
      <c r="AD10" s="86"/>
      <c r="AE10" s="6">
        <v>15</v>
      </c>
    </row>
    <row r="11" spans="1:37" ht="87" customHeight="1" x14ac:dyDescent="0.2">
      <c r="A11" s="75"/>
      <c r="B11" s="75"/>
      <c r="C11" s="75"/>
      <c r="D11" s="75"/>
      <c r="E11" s="76" t="s">
        <v>14</v>
      </c>
      <c r="F11" s="81"/>
      <c r="G11" s="72" t="s">
        <v>15</v>
      </c>
      <c r="H11" s="76" t="s">
        <v>14</v>
      </c>
      <c r="I11" s="72" t="s">
        <v>15</v>
      </c>
      <c r="J11" s="76" t="s">
        <v>14</v>
      </c>
      <c r="K11" s="71" t="s">
        <v>15</v>
      </c>
      <c r="L11" s="76" t="s">
        <v>14</v>
      </c>
      <c r="M11" s="71" t="s">
        <v>15</v>
      </c>
      <c r="N11" s="76" t="s">
        <v>14</v>
      </c>
      <c r="O11" s="71" t="s">
        <v>15</v>
      </c>
      <c r="P11" s="76" t="s">
        <v>14</v>
      </c>
      <c r="Q11" s="71" t="s">
        <v>15</v>
      </c>
      <c r="R11" s="76" t="s">
        <v>14</v>
      </c>
      <c r="S11" s="71" t="s">
        <v>15</v>
      </c>
      <c r="T11" s="61" t="s">
        <v>71</v>
      </c>
      <c r="U11" s="77" t="s">
        <v>72</v>
      </c>
      <c r="V11" s="78"/>
      <c r="W11" s="7" t="s">
        <v>73</v>
      </c>
      <c r="X11" s="77" t="s">
        <v>74</v>
      </c>
      <c r="Y11" s="78"/>
      <c r="Z11" s="61" t="s">
        <v>75</v>
      </c>
      <c r="AA11" s="7" t="s">
        <v>76</v>
      </c>
      <c r="AB11" s="77" t="s">
        <v>77</v>
      </c>
      <c r="AC11" s="78"/>
      <c r="AD11" s="7" t="s">
        <v>78</v>
      </c>
      <c r="AE11" s="8"/>
    </row>
    <row r="12" spans="1:37" ht="15.75" x14ac:dyDescent="0.2">
      <c r="A12" s="72"/>
      <c r="B12" s="72"/>
      <c r="C12" s="72"/>
      <c r="D12" s="72"/>
      <c r="E12" s="73"/>
      <c r="F12" s="74"/>
      <c r="G12" s="82"/>
      <c r="H12" s="73"/>
      <c r="I12" s="82"/>
      <c r="J12" s="73"/>
      <c r="K12" s="72"/>
      <c r="L12" s="73"/>
      <c r="M12" s="72"/>
      <c r="N12" s="73"/>
      <c r="O12" s="72"/>
      <c r="P12" s="73"/>
      <c r="Q12" s="72"/>
      <c r="R12" s="73"/>
      <c r="S12" s="72"/>
      <c r="T12" s="62" t="s">
        <v>14</v>
      </c>
      <c r="U12" s="73" t="s">
        <v>14</v>
      </c>
      <c r="V12" s="74"/>
      <c r="W12" s="63" t="s">
        <v>15</v>
      </c>
      <c r="X12" s="73" t="s">
        <v>15</v>
      </c>
      <c r="Y12" s="74"/>
      <c r="Z12" s="62" t="s">
        <v>14</v>
      </c>
      <c r="AA12" s="63" t="s">
        <v>15</v>
      </c>
      <c r="AB12" s="73" t="s">
        <v>14</v>
      </c>
      <c r="AC12" s="74"/>
      <c r="AD12" s="63" t="s">
        <v>15</v>
      </c>
      <c r="AE12" s="47"/>
    </row>
    <row r="13" spans="1:37" ht="123.75" customHeight="1" x14ac:dyDescent="0.2">
      <c r="A13" s="30">
        <v>19</v>
      </c>
      <c r="B13" s="31" t="s">
        <v>16</v>
      </c>
      <c r="C13" s="31" t="s">
        <v>42</v>
      </c>
      <c r="D13" s="53" t="s">
        <v>64</v>
      </c>
      <c r="E13" s="54">
        <v>100</v>
      </c>
      <c r="F13" s="55" t="s">
        <v>47</v>
      </c>
      <c r="G13" s="50">
        <f>SUM(G15)</f>
        <v>1617405000</v>
      </c>
      <c r="H13" s="56">
        <v>94.73684210526315</v>
      </c>
      <c r="I13" s="50">
        <f>SUM(I15)</f>
        <v>383792000</v>
      </c>
      <c r="J13" s="54">
        <v>100</v>
      </c>
      <c r="K13" s="50">
        <f>SUM(K15)</f>
        <v>672983700</v>
      </c>
      <c r="L13" s="70">
        <v>100</v>
      </c>
      <c r="M13" s="58">
        <f>M15</f>
        <v>68788454</v>
      </c>
      <c r="N13" s="32">
        <v>100</v>
      </c>
      <c r="O13" s="58">
        <f>O15</f>
        <v>113857746</v>
      </c>
      <c r="P13" s="32">
        <v>100</v>
      </c>
      <c r="Q13" s="58">
        <f>Q15</f>
        <v>59750854</v>
      </c>
      <c r="R13" s="32">
        <v>100</v>
      </c>
      <c r="S13" s="58">
        <f>S15</f>
        <v>248227004</v>
      </c>
      <c r="T13" s="45">
        <f>AVERAGE(L13,N13,P13,R13)</f>
        <v>100</v>
      </c>
      <c r="U13" s="52">
        <f t="shared" ref="U13:U17" si="0">T13/J13*100</f>
        <v>100</v>
      </c>
      <c r="V13" s="30" t="s">
        <v>47</v>
      </c>
      <c r="W13" s="51">
        <f>SUM(M13,O13,Q13,S13)</f>
        <v>490624058</v>
      </c>
      <c r="X13" s="52">
        <f>W13/K13*100</f>
        <v>72.90281443666467</v>
      </c>
      <c r="Y13" s="30" t="s">
        <v>47</v>
      </c>
      <c r="Z13" s="52">
        <f t="shared" ref="Z13:Z15" si="1">H13+T13</f>
        <v>194.73684210526315</v>
      </c>
      <c r="AA13" s="51">
        <f>I13+W13</f>
        <v>874416058</v>
      </c>
      <c r="AB13" s="52"/>
      <c r="AC13" s="30" t="str">
        <f>V13</f>
        <v>%</v>
      </c>
      <c r="AD13" s="52"/>
      <c r="AE13" s="33" t="s">
        <v>50</v>
      </c>
      <c r="AH13" s="15"/>
    </row>
    <row r="14" spans="1:37" ht="84.75" customHeight="1" x14ac:dyDescent="0.2">
      <c r="A14" s="10"/>
      <c r="B14" s="11"/>
      <c r="C14" s="57"/>
      <c r="D14" s="12" t="s">
        <v>49</v>
      </c>
      <c r="E14" s="32">
        <v>100</v>
      </c>
      <c r="F14" s="29" t="s">
        <v>47</v>
      </c>
      <c r="G14" s="58"/>
      <c r="H14" s="32">
        <v>0</v>
      </c>
      <c r="I14" s="58"/>
      <c r="J14" s="32">
        <v>100</v>
      </c>
      <c r="K14" s="58"/>
      <c r="L14" s="70">
        <v>100</v>
      </c>
      <c r="M14" s="58"/>
      <c r="N14" s="32">
        <v>100</v>
      </c>
      <c r="O14" s="58"/>
      <c r="P14" s="32">
        <v>100</v>
      </c>
      <c r="Q14" s="58"/>
      <c r="R14" s="32">
        <v>100</v>
      </c>
      <c r="S14" s="58"/>
      <c r="T14" s="45">
        <f>AVERAGE(L14,N14,P14,R14)</f>
        <v>100</v>
      </c>
      <c r="U14" s="45">
        <f>T14/J14*100</f>
        <v>100</v>
      </c>
      <c r="V14" s="44" t="s">
        <v>47</v>
      </c>
      <c r="W14" s="59"/>
      <c r="X14" s="45"/>
      <c r="Y14" s="44"/>
      <c r="Z14" s="49">
        <f t="shared" si="1"/>
        <v>100</v>
      </c>
      <c r="AA14" s="59"/>
      <c r="AB14" s="45"/>
      <c r="AC14" s="44" t="s">
        <v>47</v>
      </c>
      <c r="AD14" s="60"/>
      <c r="AE14" s="9"/>
      <c r="AH14" s="15"/>
    </row>
    <row r="15" spans="1:37" ht="56.25" customHeight="1" x14ac:dyDescent="0.2">
      <c r="A15" s="10"/>
      <c r="B15" s="11"/>
      <c r="C15" s="12" t="s">
        <v>43</v>
      </c>
      <c r="D15" s="12" t="s">
        <v>48</v>
      </c>
      <c r="E15" s="32">
        <v>100</v>
      </c>
      <c r="F15" s="29" t="s">
        <v>47</v>
      </c>
      <c r="G15" s="27">
        <f>SUM(G16:G20)</f>
        <v>1617405000</v>
      </c>
      <c r="H15" s="32">
        <v>100</v>
      </c>
      <c r="I15" s="27">
        <f>SUM(I16:I20)</f>
        <v>383792000</v>
      </c>
      <c r="J15" s="32">
        <v>100</v>
      </c>
      <c r="K15" s="27">
        <f>SUM(K16:K20)</f>
        <v>672983700</v>
      </c>
      <c r="L15" s="70">
        <v>100</v>
      </c>
      <c r="M15" s="27">
        <f>SUM(M16:M20)</f>
        <v>68788454</v>
      </c>
      <c r="N15" s="70">
        <v>100</v>
      </c>
      <c r="O15" s="27">
        <f>SUM(O16:O20)</f>
        <v>113857746</v>
      </c>
      <c r="P15" s="32">
        <v>100</v>
      </c>
      <c r="Q15" s="27">
        <f>SUM(Q16:Q20)</f>
        <v>59750854</v>
      </c>
      <c r="R15" s="32">
        <v>100</v>
      </c>
      <c r="S15" s="27">
        <f>SUM(S16:S20)</f>
        <v>248227004</v>
      </c>
      <c r="T15" s="45">
        <f>AVERAGE(L15,N15,P15,R15)</f>
        <v>100</v>
      </c>
      <c r="U15" s="45">
        <f>T15/J15*100</f>
        <v>100</v>
      </c>
      <c r="V15" s="44" t="s">
        <v>47</v>
      </c>
      <c r="W15" s="46">
        <f>SUM(M15,O15,Q15,S15)</f>
        <v>490624058</v>
      </c>
      <c r="X15" s="45">
        <f>W15/K15*100</f>
        <v>72.90281443666467</v>
      </c>
      <c r="Y15" s="44" t="s">
        <v>47</v>
      </c>
      <c r="Z15" s="49">
        <f t="shared" si="1"/>
        <v>200</v>
      </c>
      <c r="AA15" s="46">
        <f>I15+W15</f>
        <v>874416058</v>
      </c>
      <c r="AB15" s="45"/>
      <c r="AC15" s="44" t="s">
        <v>47</v>
      </c>
      <c r="AD15" s="45"/>
      <c r="AE15" s="9"/>
      <c r="AH15" s="15"/>
    </row>
    <row r="16" spans="1:37" ht="66.75" customHeight="1" x14ac:dyDescent="0.2">
      <c r="A16" s="10"/>
      <c r="B16" s="11"/>
      <c r="C16" s="16" t="s">
        <v>44</v>
      </c>
      <c r="D16" s="16" t="s">
        <v>57</v>
      </c>
      <c r="E16" s="28">
        <v>38</v>
      </c>
      <c r="F16" s="13" t="s">
        <v>58</v>
      </c>
      <c r="G16" s="14">
        <v>200841600</v>
      </c>
      <c r="H16" s="28">
        <v>38</v>
      </c>
      <c r="I16" s="14">
        <v>31653800</v>
      </c>
      <c r="J16" s="28">
        <v>38</v>
      </c>
      <c r="K16" s="14">
        <v>80578150</v>
      </c>
      <c r="L16" s="28">
        <v>38</v>
      </c>
      <c r="M16" s="14">
        <v>0</v>
      </c>
      <c r="N16" s="28">
        <v>38</v>
      </c>
      <c r="O16" s="14">
        <v>6939200</v>
      </c>
      <c r="P16" s="28">
        <v>38</v>
      </c>
      <c r="Q16" s="14">
        <v>8887200</v>
      </c>
      <c r="R16" s="28">
        <v>38</v>
      </c>
      <c r="S16" s="14">
        <v>46112500</v>
      </c>
      <c r="T16" s="35">
        <v>38</v>
      </c>
      <c r="U16" s="35">
        <f>T16/J16*100</f>
        <v>100</v>
      </c>
      <c r="V16" s="20" t="s">
        <v>47</v>
      </c>
      <c r="W16" s="26">
        <f>SUM(M16,O16,Q16,S16)</f>
        <v>61938900</v>
      </c>
      <c r="X16" s="34">
        <f>W16/K16*100</f>
        <v>76.868108786314906</v>
      </c>
      <c r="Y16" s="20" t="s">
        <v>47</v>
      </c>
      <c r="Z16" s="35">
        <v>38</v>
      </c>
      <c r="AA16" s="26">
        <f>I16+W16</f>
        <v>93592700</v>
      </c>
      <c r="AB16" s="34"/>
      <c r="AC16" s="20" t="s">
        <v>47</v>
      </c>
      <c r="AD16" s="34"/>
      <c r="AE16" s="9"/>
      <c r="AG16" s="69"/>
      <c r="AH16" s="15"/>
    </row>
    <row r="17" spans="1:34" ht="51.75" customHeight="1" x14ac:dyDescent="0.2">
      <c r="A17" s="10"/>
      <c r="B17" s="11"/>
      <c r="C17" s="16" t="s">
        <v>45</v>
      </c>
      <c r="D17" s="16" t="s">
        <v>59</v>
      </c>
      <c r="E17" s="28">
        <v>38</v>
      </c>
      <c r="F17" s="13" t="s">
        <v>60</v>
      </c>
      <c r="G17" s="14">
        <v>738638400</v>
      </c>
      <c r="H17" s="28">
        <v>38</v>
      </c>
      <c r="I17" s="14">
        <v>126163200</v>
      </c>
      <c r="J17" s="28">
        <v>38</v>
      </c>
      <c r="K17" s="14">
        <v>152626500</v>
      </c>
      <c r="L17" s="28">
        <v>38</v>
      </c>
      <c r="M17" s="27">
        <v>22090900</v>
      </c>
      <c r="N17" s="28">
        <v>38</v>
      </c>
      <c r="O17" s="14">
        <v>45337500</v>
      </c>
      <c r="P17" s="28">
        <v>38</v>
      </c>
      <c r="Q17" s="14">
        <v>6275000</v>
      </c>
      <c r="R17" s="28">
        <v>38</v>
      </c>
      <c r="S17" s="14">
        <v>21982000</v>
      </c>
      <c r="T17" s="35">
        <v>38</v>
      </c>
      <c r="U17" s="35">
        <f t="shared" si="0"/>
        <v>100</v>
      </c>
      <c r="V17" s="20" t="s">
        <v>47</v>
      </c>
      <c r="W17" s="26">
        <f>SUM(M17,O17,Q17,S17)</f>
        <v>95685400</v>
      </c>
      <c r="X17" s="34">
        <f>W17/K17*100</f>
        <v>62.692520630427872</v>
      </c>
      <c r="Y17" s="20" t="s">
        <v>47</v>
      </c>
      <c r="Z17" s="35">
        <v>38</v>
      </c>
      <c r="AA17" s="26">
        <f>I17+W17</f>
        <v>221848600</v>
      </c>
      <c r="AB17" s="34"/>
      <c r="AC17" s="20" t="s">
        <v>47</v>
      </c>
      <c r="AD17" s="34"/>
      <c r="AE17" s="9"/>
      <c r="AG17" s="69"/>
      <c r="AH17" s="15"/>
    </row>
    <row r="18" spans="1:34" ht="51.75" customHeight="1" x14ac:dyDescent="0.2">
      <c r="A18" s="10"/>
      <c r="B18" s="11"/>
      <c r="C18" s="16" t="s">
        <v>46</v>
      </c>
      <c r="D18" s="16" t="s">
        <v>61</v>
      </c>
      <c r="E18" s="28">
        <v>38</v>
      </c>
      <c r="F18" s="13" t="s">
        <v>58</v>
      </c>
      <c r="G18" s="14">
        <v>677925000</v>
      </c>
      <c r="H18" s="28">
        <v>38</v>
      </c>
      <c r="I18" s="14">
        <v>225975000</v>
      </c>
      <c r="J18" s="28">
        <v>38</v>
      </c>
      <c r="K18" s="14">
        <v>280415950</v>
      </c>
      <c r="L18" s="28">
        <v>38</v>
      </c>
      <c r="M18" s="27">
        <v>36083654</v>
      </c>
      <c r="N18" s="28">
        <v>38</v>
      </c>
      <c r="O18" s="14">
        <v>39943546</v>
      </c>
      <c r="P18" s="28">
        <v>38</v>
      </c>
      <c r="Q18" s="14">
        <v>21876154</v>
      </c>
      <c r="R18" s="28">
        <v>38</v>
      </c>
      <c r="S18" s="14">
        <v>143446004</v>
      </c>
      <c r="T18" s="35">
        <v>38</v>
      </c>
      <c r="U18" s="35">
        <f>T18/J18*100</f>
        <v>100</v>
      </c>
      <c r="V18" s="20" t="s">
        <v>47</v>
      </c>
      <c r="W18" s="26">
        <f>SUM(M18,O18,Q18,S18)</f>
        <v>241349358</v>
      </c>
      <c r="X18" s="34">
        <f>W18/K18*100</f>
        <v>86.068341690264049</v>
      </c>
      <c r="Y18" s="20" t="s">
        <v>47</v>
      </c>
      <c r="Z18" s="35">
        <v>38</v>
      </c>
      <c r="AA18" s="26">
        <f>I18+W18</f>
        <v>467324358</v>
      </c>
      <c r="AB18" s="34"/>
      <c r="AC18" s="20" t="s">
        <v>47</v>
      </c>
      <c r="AD18" s="34"/>
      <c r="AE18" s="9"/>
      <c r="AG18" s="69"/>
      <c r="AH18" s="15"/>
    </row>
    <row r="19" spans="1:34" ht="81.75" customHeight="1" x14ac:dyDescent="0.2">
      <c r="A19" s="10"/>
      <c r="B19" s="11"/>
      <c r="C19" s="64" t="s">
        <v>51</v>
      </c>
      <c r="D19" s="16" t="s">
        <v>62</v>
      </c>
      <c r="E19" s="28">
        <v>38</v>
      </c>
      <c r="F19" s="13" t="s">
        <v>58</v>
      </c>
      <c r="G19" s="14"/>
      <c r="H19" s="28"/>
      <c r="I19" s="14"/>
      <c r="J19" s="28">
        <v>38</v>
      </c>
      <c r="K19" s="14">
        <v>69244100</v>
      </c>
      <c r="L19" s="28">
        <v>38</v>
      </c>
      <c r="M19" s="27">
        <v>476400</v>
      </c>
      <c r="N19" s="28">
        <v>38</v>
      </c>
      <c r="O19" s="14">
        <v>19525000</v>
      </c>
      <c r="P19" s="28">
        <v>38</v>
      </c>
      <c r="Q19" s="14">
        <v>4575000</v>
      </c>
      <c r="R19" s="28">
        <v>38</v>
      </c>
      <c r="S19" s="14">
        <v>3909000</v>
      </c>
      <c r="T19" s="35">
        <v>38</v>
      </c>
      <c r="U19" s="35">
        <f>T19/J19*100</f>
        <v>100</v>
      </c>
      <c r="V19" s="20" t="s">
        <v>47</v>
      </c>
      <c r="W19" s="26">
        <f t="shared" ref="W19:W20" si="2">SUM(M19,O19,Q19,S19)</f>
        <v>28485400</v>
      </c>
      <c r="X19" s="34">
        <f t="shared" ref="X19:X20" si="3">W19/K19*100</f>
        <v>41.137656493477422</v>
      </c>
      <c r="Y19" s="20" t="s">
        <v>47</v>
      </c>
      <c r="Z19" s="35">
        <v>38</v>
      </c>
      <c r="AA19" s="26">
        <f t="shared" ref="AA19:AA20" si="4">I19+W19</f>
        <v>28485400</v>
      </c>
      <c r="AB19" s="34"/>
      <c r="AC19" s="20" t="s">
        <v>47</v>
      </c>
      <c r="AD19" s="34"/>
      <c r="AE19" s="9"/>
      <c r="AG19" s="69"/>
      <c r="AH19" s="15"/>
    </row>
    <row r="20" spans="1:34" ht="78.75" customHeight="1" x14ac:dyDescent="0.2">
      <c r="A20" s="10"/>
      <c r="B20" s="11"/>
      <c r="C20" s="16" t="s">
        <v>52</v>
      </c>
      <c r="D20" s="16" t="s">
        <v>63</v>
      </c>
      <c r="E20" s="28">
        <v>38</v>
      </c>
      <c r="F20" s="13" t="s">
        <v>58</v>
      </c>
      <c r="G20" s="14"/>
      <c r="H20" s="28"/>
      <c r="I20" s="14"/>
      <c r="J20" s="28">
        <v>38</v>
      </c>
      <c r="K20" s="14">
        <v>90119000</v>
      </c>
      <c r="L20" s="28">
        <v>38</v>
      </c>
      <c r="M20" s="27">
        <v>10137500</v>
      </c>
      <c r="N20" s="28">
        <v>38</v>
      </c>
      <c r="O20" s="14">
        <v>2112500</v>
      </c>
      <c r="P20" s="28">
        <v>38</v>
      </c>
      <c r="Q20" s="14">
        <v>18137500</v>
      </c>
      <c r="R20" s="28">
        <v>38</v>
      </c>
      <c r="S20" s="14">
        <v>32777500</v>
      </c>
      <c r="T20" s="35">
        <v>38</v>
      </c>
      <c r="U20" s="35">
        <f t="shared" ref="U20" si="5">T20/J20*100</f>
        <v>100</v>
      </c>
      <c r="V20" s="20" t="s">
        <v>47</v>
      </c>
      <c r="W20" s="26">
        <f t="shared" si="2"/>
        <v>63165000</v>
      </c>
      <c r="X20" s="34">
        <f t="shared" si="3"/>
        <v>70.090657907877358</v>
      </c>
      <c r="Y20" s="20" t="s">
        <v>47</v>
      </c>
      <c r="Z20" s="35">
        <v>38</v>
      </c>
      <c r="AA20" s="26">
        <f t="shared" si="4"/>
        <v>63165000</v>
      </c>
      <c r="AB20" s="34"/>
      <c r="AC20" s="20" t="s">
        <v>47</v>
      </c>
      <c r="AD20" s="34"/>
      <c r="AE20" s="9"/>
      <c r="AG20" s="69"/>
      <c r="AH20" s="15"/>
    </row>
    <row r="21" spans="1:34" ht="15" x14ac:dyDescent="0.2">
      <c r="A21" s="83" t="s">
        <v>17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48">
        <f>AVERAGE(U13:U20)</f>
        <v>100</v>
      </c>
      <c r="V21" s="38"/>
      <c r="W21" s="36"/>
      <c r="X21" s="48">
        <f>AVERAGE(X13)</f>
        <v>72.90281443666467</v>
      </c>
      <c r="Y21" s="38"/>
      <c r="Z21" s="37"/>
      <c r="AA21" s="37"/>
      <c r="AB21" s="37"/>
      <c r="AC21" s="38"/>
      <c r="AD21" s="39"/>
      <c r="AE21" s="9"/>
    </row>
    <row r="22" spans="1:34" ht="15" x14ac:dyDescent="0.2">
      <c r="A22" s="83" t="s">
        <v>18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65" t="str">
        <f>IF(U21&gt;=91,"Sangat Tinggi",IF(U21&gt;=76,"Tinggi",IF(U21&gt;=66,"Sedang",IF(U21&gt;=51,"Rendah",IF(U21&lt;=50,"Sangat Rendah")))))</f>
        <v>Sangat Tinggi</v>
      </c>
      <c r="V22" s="38"/>
      <c r="W22" s="40"/>
      <c r="X22" s="65" t="str">
        <f>IF(X21&gt;=91,"Sangat Tinggi",IF(X21&gt;=76,"Tinggi",IF(X21&gt;=66,"Sedang",IF(X21&gt;=51,"Rendah",IF(X21&lt;=50,"Sangat Rendah")))))</f>
        <v>Sedang</v>
      </c>
      <c r="Y22" s="66"/>
      <c r="Z22" s="67"/>
      <c r="AA22" s="42"/>
      <c r="AB22" s="41"/>
      <c r="AC22" s="38"/>
      <c r="AD22" s="43"/>
      <c r="AE22" s="9"/>
    </row>
    <row r="23" spans="1:34" ht="15" x14ac:dyDescent="0.2">
      <c r="A23" s="80" t="s">
        <v>65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9"/>
    </row>
    <row r="24" spans="1:34" ht="15" x14ac:dyDescent="0.2">
      <c r="A24" s="80" t="s">
        <v>66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9"/>
    </row>
    <row r="25" spans="1:34" ht="15" x14ac:dyDescent="0.2">
      <c r="A25" s="80" t="s">
        <v>67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9"/>
    </row>
    <row r="26" spans="1:34" ht="15" x14ac:dyDescent="0.2">
      <c r="A26" s="80" t="s">
        <v>68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17"/>
    </row>
    <row r="27" spans="1:34" ht="15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9"/>
      <c r="W27" s="18"/>
      <c r="X27" s="18"/>
      <c r="Y27" s="19"/>
      <c r="Z27" s="18"/>
      <c r="AA27" s="18"/>
      <c r="AB27" s="18"/>
      <c r="AC27" s="19"/>
      <c r="AD27" s="18"/>
    </row>
    <row r="28" spans="1:34" ht="15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12" t="s">
        <v>38</v>
      </c>
      <c r="U28" s="112"/>
      <c r="V28" s="112"/>
      <c r="W28" s="112"/>
      <c r="X28" s="112"/>
      <c r="Y28" s="19"/>
      <c r="Z28" s="18"/>
      <c r="AA28" s="112"/>
      <c r="AB28" s="112"/>
      <c r="AC28" s="112"/>
      <c r="AD28" s="112"/>
      <c r="AE28" s="112"/>
    </row>
    <row r="29" spans="1:34" ht="15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12" t="s">
        <v>79</v>
      </c>
      <c r="U29" s="112"/>
      <c r="V29" s="112"/>
      <c r="W29" s="112"/>
      <c r="X29" s="112"/>
      <c r="Y29" s="19"/>
      <c r="Z29" s="18"/>
      <c r="AA29" s="112"/>
      <c r="AB29" s="112"/>
      <c r="AC29" s="112"/>
      <c r="AD29" s="112"/>
      <c r="AE29" s="112"/>
    </row>
    <row r="30" spans="1:34" ht="15" x14ac:dyDescent="0.2">
      <c r="A30" s="18"/>
      <c r="B30" s="18"/>
      <c r="C30" s="18"/>
      <c r="T30" s="112" t="s">
        <v>40</v>
      </c>
      <c r="U30" s="112"/>
      <c r="V30" s="112"/>
      <c r="W30" s="112"/>
      <c r="X30" s="112"/>
      <c r="AA30" s="112"/>
      <c r="AB30" s="112"/>
      <c r="AC30" s="112"/>
      <c r="AD30" s="112"/>
      <c r="AE30" s="112"/>
    </row>
    <row r="31" spans="1:34" ht="15" x14ac:dyDescent="0.2">
      <c r="A31" s="18"/>
      <c r="B31" s="18"/>
      <c r="C31" s="18"/>
      <c r="T31" s="112" t="s">
        <v>39</v>
      </c>
      <c r="U31" s="112"/>
      <c r="V31" s="112"/>
      <c r="W31" s="112"/>
      <c r="X31" s="112"/>
      <c r="AA31" s="112"/>
      <c r="AB31" s="112"/>
      <c r="AC31" s="112"/>
      <c r="AD31" s="112"/>
      <c r="AE31" s="112"/>
    </row>
    <row r="32" spans="1:34" ht="15" x14ac:dyDescent="0.2">
      <c r="A32" s="18"/>
      <c r="B32" s="18"/>
      <c r="C32" s="18"/>
      <c r="T32" s="68"/>
      <c r="U32" s="68"/>
      <c r="V32" s="68"/>
      <c r="W32" s="68"/>
      <c r="X32" s="68"/>
      <c r="AA32" s="68"/>
      <c r="AB32" s="68"/>
      <c r="AC32" s="68"/>
      <c r="AD32" s="68"/>
      <c r="AE32" s="68"/>
    </row>
    <row r="33" spans="1:31" ht="15" x14ac:dyDescent="0.2">
      <c r="A33" s="18"/>
      <c r="B33" s="18"/>
      <c r="C33" s="18"/>
      <c r="T33" s="68"/>
      <c r="U33" s="68"/>
      <c r="V33" s="68"/>
      <c r="W33" s="68"/>
      <c r="X33" s="68"/>
      <c r="AA33" s="68"/>
      <c r="AB33" s="68"/>
      <c r="AC33" s="68"/>
      <c r="AD33" s="68"/>
      <c r="AE33" s="68"/>
    </row>
    <row r="34" spans="1:31" ht="15" x14ac:dyDescent="0.2">
      <c r="A34" s="18"/>
      <c r="B34" s="18"/>
      <c r="C34" s="18"/>
      <c r="T34" s="68"/>
      <c r="U34" s="68"/>
      <c r="V34" s="68"/>
      <c r="W34" s="68"/>
      <c r="X34" s="68"/>
      <c r="AA34" s="68"/>
      <c r="AB34" s="68"/>
      <c r="AC34" s="68"/>
      <c r="AD34" s="68"/>
      <c r="AE34" s="68"/>
    </row>
    <row r="35" spans="1:31" ht="15" x14ac:dyDescent="0.2">
      <c r="A35" s="18"/>
      <c r="B35" s="18"/>
      <c r="C35" s="18"/>
      <c r="T35" s="18"/>
      <c r="U35" s="18"/>
      <c r="V35" s="19"/>
      <c r="W35" s="18"/>
      <c r="AA35" s="19"/>
      <c r="AB35" s="18"/>
      <c r="AC35" s="19"/>
      <c r="AD35" s="18"/>
    </row>
    <row r="36" spans="1:31" ht="15.75" x14ac:dyDescent="0.25">
      <c r="A36" s="18"/>
      <c r="B36" s="18"/>
      <c r="C36" s="18"/>
      <c r="T36" s="113" t="s">
        <v>69</v>
      </c>
      <c r="U36" s="114"/>
      <c r="V36" s="114"/>
      <c r="W36" s="114"/>
      <c r="X36" s="114"/>
      <c r="AA36" s="113"/>
      <c r="AB36" s="113"/>
      <c r="AC36" s="113"/>
      <c r="AD36" s="113"/>
      <c r="AE36" s="113"/>
    </row>
    <row r="37" spans="1:31" ht="15" x14ac:dyDescent="0.2">
      <c r="A37" s="18"/>
      <c r="B37" s="18"/>
      <c r="C37" s="18"/>
      <c r="T37" s="115" t="s">
        <v>70</v>
      </c>
      <c r="U37" s="115"/>
      <c r="V37" s="115"/>
      <c r="W37" s="115"/>
      <c r="X37" s="115"/>
      <c r="AA37" s="115"/>
      <c r="AB37" s="115"/>
      <c r="AC37" s="115"/>
      <c r="AD37" s="115"/>
      <c r="AE37" s="115"/>
    </row>
    <row r="38" spans="1:31" ht="15.75" x14ac:dyDescent="0.25">
      <c r="A38" s="24"/>
      <c r="B38" s="25"/>
      <c r="C38" s="18"/>
    </row>
    <row r="41" spans="1:31" ht="25.5" x14ac:dyDescent="0.2">
      <c r="A41" s="21" t="s">
        <v>19</v>
      </c>
      <c r="B41" s="21" t="s">
        <v>20</v>
      </c>
      <c r="C41" s="21" t="s">
        <v>21</v>
      </c>
    </row>
    <row r="42" spans="1:31" ht="26.25" x14ac:dyDescent="0.2">
      <c r="A42" s="22" t="s">
        <v>22</v>
      </c>
      <c r="B42" s="22" t="s">
        <v>23</v>
      </c>
      <c r="C42" s="22" t="s">
        <v>24</v>
      </c>
    </row>
    <row r="43" spans="1:31" ht="26.25" x14ac:dyDescent="0.2">
      <c r="A43" s="22" t="s">
        <v>25</v>
      </c>
      <c r="B43" s="22" t="s">
        <v>26</v>
      </c>
      <c r="C43" s="22" t="s">
        <v>27</v>
      </c>
    </row>
    <row r="44" spans="1:31" ht="26.25" x14ac:dyDescent="0.2">
      <c r="A44" s="22" t="s">
        <v>28</v>
      </c>
      <c r="B44" s="22" t="s">
        <v>29</v>
      </c>
      <c r="C44" s="22" t="s">
        <v>30</v>
      </c>
    </row>
    <row r="45" spans="1:31" ht="26.25" x14ac:dyDescent="0.2">
      <c r="A45" s="22" t="s">
        <v>31</v>
      </c>
      <c r="B45" s="22" t="s">
        <v>32</v>
      </c>
      <c r="C45" s="22" t="s">
        <v>33</v>
      </c>
    </row>
    <row r="46" spans="1:31" ht="26.25" x14ac:dyDescent="0.2">
      <c r="A46" s="22" t="s">
        <v>34</v>
      </c>
      <c r="B46" s="23" t="s">
        <v>35</v>
      </c>
      <c r="C46" s="22" t="s">
        <v>36</v>
      </c>
    </row>
  </sheetData>
  <mergeCells count="78">
    <mergeCell ref="T31:X31"/>
    <mergeCell ref="AA31:AE31"/>
    <mergeCell ref="T36:X36"/>
    <mergeCell ref="AA36:AE36"/>
    <mergeCell ref="T37:X37"/>
    <mergeCell ref="AA37:AE37"/>
    <mergeCell ref="T28:X28"/>
    <mergeCell ref="AA28:AE28"/>
    <mergeCell ref="T29:X29"/>
    <mergeCell ref="AA29:AE29"/>
    <mergeCell ref="T30:X30"/>
    <mergeCell ref="AA30:AE30"/>
    <mergeCell ref="H7:I9"/>
    <mergeCell ref="A6:AD6"/>
    <mergeCell ref="T9:Y9"/>
    <mergeCell ref="A1:AD1"/>
    <mergeCell ref="A2:AD2"/>
    <mergeCell ref="A3:AD3"/>
    <mergeCell ref="A4:AD4"/>
    <mergeCell ref="A5:AD5"/>
    <mergeCell ref="A7:A9"/>
    <mergeCell ref="B7:B9"/>
    <mergeCell ref="C7:C9"/>
    <mergeCell ref="D7:D9"/>
    <mergeCell ref="E7:G9"/>
    <mergeCell ref="AE7:AE8"/>
    <mergeCell ref="J9:K9"/>
    <mergeCell ref="L9:M9"/>
    <mergeCell ref="N9:O9"/>
    <mergeCell ref="P9:Q9"/>
    <mergeCell ref="R9:S9"/>
    <mergeCell ref="Z9:AA9"/>
    <mergeCell ref="AB9:AD9"/>
    <mergeCell ref="J7:K8"/>
    <mergeCell ref="L7:S8"/>
    <mergeCell ref="Z7:AA8"/>
    <mergeCell ref="AB7:AD8"/>
    <mergeCell ref="T7:Y8"/>
    <mergeCell ref="Z10:AA10"/>
    <mergeCell ref="AB10:AD10"/>
    <mergeCell ref="J10:K10"/>
    <mergeCell ref="L10:M10"/>
    <mergeCell ref="N10:O10"/>
    <mergeCell ref="P10:Q10"/>
    <mergeCell ref="R10:S10"/>
    <mergeCell ref="T10:Y10"/>
    <mergeCell ref="A26:AD26"/>
    <mergeCell ref="A23:AD23"/>
    <mergeCell ref="E11:F12"/>
    <mergeCell ref="G11:G12"/>
    <mergeCell ref="H11:H12"/>
    <mergeCell ref="I11:I12"/>
    <mergeCell ref="J11:J12"/>
    <mergeCell ref="K11:K12"/>
    <mergeCell ref="L11:L12"/>
    <mergeCell ref="M11:M12"/>
    <mergeCell ref="AB12:AC12"/>
    <mergeCell ref="A21:T21"/>
    <mergeCell ref="AB11:AC11"/>
    <mergeCell ref="A22:T22"/>
    <mergeCell ref="A24:AD24"/>
    <mergeCell ref="A25:AD25"/>
    <mergeCell ref="O11:O12"/>
    <mergeCell ref="U12:V12"/>
    <mergeCell ref="X12:Y12"/>
    <mergeCell ref="A10:A12"/>
    <mergeCell ref="B10:B12"/>
    <mergeCell ref="C10:C12"/>
    <mergeCell ref="D10:D12"/>
    <mergeCell ref="N11:N12"/>
    <mergeCell ref="U11:V11"/>
    <mergeCell ref="E10:G10"/>
    <mergeCell ref="H10:I10"/>
    <mergeCell ref="X11:Y11"/>
    <mergeCell ref="P11:P12"/>
    <mergeCell ref="Q11:Q12"/>
    <mergeCell ref="R11:R12"/>
    <mergeCell ref="S11:S12"/>
  </mergeCells>
  <printOptions horizontalCentered="1"/>
  <pageMargins left="0.23622047244094491" right="0.23622047244094491" top="0.38" bottom="3.937007874015748E-2" header="0" footer="0"/>
  <pageSetup paperSize="256" scale="3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Bag Organisasi</vt:lpstr>
      <vt:lpstr>'Bag Organisasi'!Print_Area</vt:lpstr>
      <vt:lpstr>'Bag Organisasi'!Print_Titles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Ultimate</cp:lastModifiedBy>
  <cp:lastPrinted>2022-06-29T04:53:48Z</cp:lastPrinted>
  <dcterms:created xsi:type="dcterms:W3CDTF">2020-03-18T05:59:44Z</dcterms:created>
  <dcterms:modified xsi:type="dcterms:W3CDTF">2023-01-05T08:10:58Z</dcterms:modified>
</cp:coreProperties>
</file>