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Satu Data\2024\SKPG\"/>
    </mc:Choice>
  </mc:AlternateContent>
  <xr:revisionPtr revIDLastSave="0" documentId="13_ncr:1_{9B189E34-4C93-43BE-9FD3-481B8C4DA083}" xr6:coauthVersionLast="47" xr6:coauthVersionMax="47" xr10:uidLastSave="{00000000-0000-0000-0000-000000000000}"/>
  <bookViews>
    <workbookView xWindow="-110" yWindow="-110" windowWidth="19420" windowHeight="10300" firstSheet="1" activeTab="7" xr2:uid="{00000000-000D-0000-FFFF-FFFF00000000}"/>
  </bookViews>
  <sheets>
    <sheet name="template.K.2018-2024" sheetId="17" r:id="rId1"/>
    <sheet name="template.A.2024" sheetId="21" r:id="rId2"/>
    <sheet name="template.A.2023" sheetId="25" r:id="rId3"/>
    <sheet name="Rumus IA" sheetId="18" r:id="rId4"/>
    <sheet name="IK2024" sheetId="14" r:id="rId5"/>
    <sheet name="IA2024" sheetId="22" r:id="rId6"/>
    <sheet name="IP2024" sheetId="19" r:id="rId7"/>
    <sheet name="IKB" sheetId="24" r:id="rId8"/>
    <sheet name="Sheet1" sheetId="9" state="hidden" r:id="rId9"/>
    <sheet name="Sheet2" sheetId="10" state="hidden" r:id="rId10"/>
  </sheets>
  <externalReferences>
    <externalReference r:id="rId11"/>
    <externalReference r:id="rId12"/>
  </externalReferences>
  <definedNames>
    <definedName name="_xlnm._FilterDatabase" localSheetId="9" hidden="1">Sheet2!$A$3:$F$552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2" i="19" l="1"/>
  <c r="H212" i="19"/>
  <c r="I212" i="19"/>
  <c r="F212" i="19"/>
  <c r="K211" i="19"/>
  <c r="J211" i="19"/>
  <c r="K210" i="19"/>
  <c r="J210" i="19"/>
  <c r="K209" i="19"/>
  <c r="J209" i="19"/>
  <c r="K208" i="19"/>
  <c r="J208" i="19"/>
  <c r="K207" i="19"/>
  <c r="J207" i="19"/>
  <c r="K206" i="19"/>
  <c r="J206" i="19"/>
  <c r="K205" i="19"/>
  <c r="J205" i="19"/>
  <c r="K204" i="19"/>
  <c r="J204" i="19"/>
  <c r="K203" i="19"/>
  <c r="J203" i="19"/>
  <c r="K202" i="19"/>
  <c r="J202" i="19"/>
  <c r="K201" i="19"/>
  <c r="J201" i="19"/>
  <c r="L16" i="18"/>
  <c r="L15" i="18"/>
  <c r="L14" i="18"/>
  <c r="L13" i="18"/>
  <c r="L12" i="18"/>
  <c r="L11" i="18"/>
  <c r="L9" i="18"/>
  <c r="L8" i="18"/>
  <c r="L7" i="18"/>
  <c r="L6" i="18"/>
  <c r="K16" i="18"/>
  <c r="K15" i="18"/>
  <c r="K14" i="18"/>
  <c r="K13" i="18"/>
  <c r="K12" i="18"/>
  <c r="K11" i="18"/>
  <c r="K9" i="18"/>
  <c r="K8" i="18"/>
  <c r="K7" i="18"/>
  <c r="K6" i="18"/>
  <c r="J16" i="18"/>
  <c r="J15" i="18"/>
  <c r="J14" i="18"/>
  <c r="J13" i="18"/>
  <c r="J12" i="18"/>
  <c r="J11" i="18"/>
  <c r="J9" i="18"/>
  <c r="J8" i="18"/>
  <c r="J7" i="18"/>
  <c r="J6" i="18"/>
  <c r="X42" i="25" l="1"/>
  <c r="W42" i="25"/>
  <c r="X41" i="25"/>
  <c r="W41" i="25"/>
  <c r="X40" i="25"/>
  <c r="W40" i="25"/>
  <c r="X39" i="25"/>
  <c r="W39" i="25"/>
  <c r="X38" i="25"/>
  <c r="W38" i="25"/>
  <c r="X37" i="25"/>
  <c r="W37" i="25"/>
  <c r="X28" i="25"/>
  <c r="W28" i="25"/>
  <c r="X27" i="25"/>
  <c r="W27" i="25"/>
  <c r="X26" i="25"/>
  <c r="W26" i="25"/>
  <c r="X25" i="25"/>
  <c r="W25" i="25"/>
  <c r="Y25" i="25" s="1"/>
  <c r="Z25" i="25" s="1"/>
  <c r="X24" i="25"/>
  <c r="W24" i="25"/>
  <c r="X23" i="25"/>
  <c r="W23" i="25"/>
  <c r="Y23" i="25" s="1"/>
  <c r="Z23" i="25" s="1"/>
  <c r="AC14" i="25"/>
  <c r="AB14" i="25"/>
  <c r="AC13" i="25"/>
  <c r="AB13" i="25"/>
  <c r="AD13" i="25" s="1"/>
  <c r="AE13" i="25" s="1"/>
  <c r="AC12" i="25"/>
  <c r="AB12" i="25"/>
  <c r="AC11" i="25"/>
  <c r="AB11" i="25"/>
  <c r="AC10" i="25"/>
  <c r="AB10" i="25"/>
  <c r="AC9" i="25"/>
  <c r="AB9" i="25"/>
  <c r="F133" i="24"/>
  <c r="E133" i="24"/>
  <c r="D133" i="24"/>
  <c r="F121" i="24"/>
  <c r="E121" i="24"/>
  <c r="D121" i="24"/>
  <c r="F109" i="24"/>
  <c r="E109" i="24"/>
  <c r="D109" i="24"/>
  <c r="F97" i="24"/>
  <c r="E97" i="24"/>
  <c r="D97" i="24"/>
  <c r="F85" i="24"/>
  <c r="E85" i="24"/>
  <c r="D85" i="24"/>
  <c r="F73" i="24"/>
  <c r="E73" i="24"/>
  <c r="D73" i="24"/>
  <c r="F61" i="24"/>
  <c r="E61" i="24"/>
  <c r="D61" i="24"/>
  <c r="F49" i="24"/>
  <c r="E49" i="24"/>
  <c r="D49" i="24"/>
  <c r="F37" i="24"/>
  <c r="E37" i="24"/>
  <c r="D37" i="24"/>
  <c r="F25" i="24"/>
  <c r="E25" i="24"/>
  <c r="D25" i="24"/>
  <c r="F13" i="24"/>
  <c r="E13" i="24"/>
  <c r="D13" i="24"/>
  <c r="F1" i="24"/>
  <c r="E1" i="24"/>
  <c r="Y37" i="25" l="1"/>
  <c r="Z37" i="25" s="1"/>
  <c r="Y39" i="25"/>
  <c r="Z39" i="25" s="1"/>
  <c r="Y41" i="25"/>
  <c r="Z41" i="25" s="1"/>
  <c r="Y38" i="25"/>
  <c r="Z38" i="25" s="1"/>
  <c r="Y40" i="25"/>
  <c r="Z40" i="25" s="1"/>
  <c r="Y42" i="25"/>
  <c r="Z42" i="25" s="1"/>
  <c r="Y27" i="25"/>
  <c r="Z27" i="25" s="1"/>
  <c r="AD10" i="25"/>
  <c r="AE10" i="25" s="1"/>
  <c r="AD12" i="25"/>
  <c r="AE12" i="25" s="1"/>
  <c r="AD14" i="25"/>
  <c r="AE14" i="25" s="1"/>
  <c r="Y24" i="25"/>
  <c r="Z24" i="25" s="1"/>
  <c r="Y26" i="25"/>
  <c r="Z26" i="25" s="1"/>
  <c r="Y28" i="25"/>
  <c r="Z28" i="25" s="1"/>
  <c r="AD11" i="25"/>
  <c r="AE11" i="25" s="1"/>
  <c r="AD9" i="25"/>
  <c r="AE9" i="25" s="1"/>
  <c r="J127" i="22" l="1"/>
  <c r="J126" i="22"/>
  <c r="J125" i="22"/>
  <c r="J124" i="22"/>
  <c r="J123" i="22"/>
  <c r="J122" i="22"/>
  <c r="J120" i="22"/>
  <c r="J119" i="22"/>
  <c r="J118" i="22"/>
  <c r="J117" i="22"/>
  <c r="K127" i="22"/>
  <c r="AG127" i="22" s="1"/>
  <c r="K126" i="22"/>
  <c r="AG126" i="22" s="1"/>
  <c r="K125" i="22"/>
  <c r="K124" i="22"/>
  <c r="K123" i="22"/>
  <c r="K122" i="22"/>
  <c r="AG122" i="22" s="1"/>
  <c r="K120" i="22"/>
  <c r="K119" i="22"/>
  <c r="K118" i="22"/>
  <c r="K117" i="22"/>
  <c r="AG117" i="22" s="1"/>
  <c r="L127" i="22"/>
  <c r="L126" i="22"/>
  <c r="L125" i="22"/>
  <c r="L124" i="22"/>
  <c r="L123" i="22"/>
  <c r="L122" i="22"/>
  <c r="L120" i="22"/>
  <c r="L119" i="22"/>
  <c r="L118" i="22"/>
  <c r="L117" i="22"/>
  <c r="M218" i="22"/>
  <c r="L218" i="22"/>
  <c r="K218" i="22"/>
  <c r="J218" i="22"/>
  <c r="M217" i="22"/>
  <c r="L217" i="22"/>
  <c r="AG217" i="22" s="1"/>
  <c r="AH217" i="22" s="1"/>
  <c r="AI217" i="22" s="1"/>
  <c r="K217" i="22"/>
  <c r="J217" i="22"/>
  <c r="M216" i="22"/>
  <c r="L216" i="22"/>
  <c r="K216" i="22"/>
  <c r="J216" i="22"/>
  <c r="M215" i="22"/>
  <c r="L215" i="22"/>
  <c r="K215" i="22"/>
  <c r="J215" i="22"/>
  <c r="M214" i="22"/>
  <c r="L214" i="22"/>
  <c r="K214" i="22"/>
  <c r="J214" i="22"/>
  <c r="M213" i="22"/>
  <c r="L213" i="22"/>
  <c r="K213" i="22"/>
  <c r="J213" i="22"/>
  <c r="M211" i="22"/>
  <c r="L211" i="22"/>
  <c r="K211" i="22"/>
  <c r="J211" i="22"/>
  <c r="M210" i="22"/>
  <c r="L210" i="22"/>
  <c r="K210" i="22"/>
  <c r="J210" i="22"/>
  <c r="M209" i="22"/>
  <c r="L209" i="22"/>
  <c r="K209" i="22"/>
  <c r="J209" i="22"/>
  <c r="M208" i="22"/>
  <c r="L208" i="22"/>
  <c r="K208" i="22"/>
  <c r="J208" i="22"/>
  <c r="J219" i="22" s="1"/>
  <c r="M199" i="22"/>
  <c r="L199" i="22"/>
  <c r="AG199" i="22" s="1"/>
  <c r="AH199" i="22" s="1"/>
  <c r="AI199" i="22" s="1"/>
  <c r="K199" i="22"/>
  <c r="J199" i="22"/>
  <c r="M198" i="22"/>
  <c r="L198" i="22"/>
  <c r="K198" i="22"/>
  <c r="J198" i="22"/>
  <c r="M197" i="22"/>
  <c r="L197" i="22"/>
  <c r="K197" i="22"/>
  <c r="J197" i="22"/>
  <c r="M196" i="22"/>
  <c r="L196" i="22"/>
  <c r="K196" i="22"/>
  <c r="J196" i="22"/>
  <c r="M195" i="22"/>
  <c r="L195" i="22"/>
  <c r="K195" i="22"/>
  <c r="J195" i="22"/>
  <c r="M194" i="22"/>
  <c r="L194" i="22"/>
  <c r="K194" i="22"/>
  <c r="J194" i="22"/>
  <c r="M192" i="22"/>
  <c r="L192" i="22"/>
  <c r="K192" i="22"/>
  <c r="J192" i="22"/>
  <c r="M191" i="22"/>
  <c r="L191" i="22"/>
  <c r="K191" i="22"/>
  <c r="J191" i="22"/>
  <c r="M190" i="22"/>
  <c r="L190" i="22"/>
  <c r="K190" i="22"/>
  <c r="J190" i="22"/>
  <c r="M189" i="22"/>
  <c r="L189" i="22"/>
  <c r="K189" i="22"/>
  <c r="K200" i="22" s="1"/>
  <c r="J189" i="22"/>
  <c r="M181" i="22"/>
  <c r="L181" i="22"/>
  <c r="K181" i="22"/>
  <c r="J181" i="22"/>
  <c r="M180" i="22"/>
  <c r="L180" i="22"/>
  <c r="K180" i="22"/>
  <c r="J180" i="22"/>
  <c r="M179" i="22"/>
  <c r="L179" i="22"/>
  <c r="K179" i="22"/>
  <c r="J179" i="22"/>
  <c r="M178" i="22"/>
  <c r="L178" i="22"/>
  <c r="AG178" i="22" s="1"/>
  <c r="K178" i="22"/>
  <c r="J178" i="22"/>
  <c r="M177" i="22"/>
  <c r="L177" i="22"/>
  <c r="K177" i="22"/>
  <c r="J177" i="22"/>
  <c r="M176" i="22"/>
  <c r="L176" i="22"/>
  <c r="K176" i="22"/>
  <c r="J176" i="22"/>
  <c r="M174" i="22"/>
  <c r="L174" i="22"/>
  <c r="K174" i="22"/>
  <c r="J174" i="22"/>
  <c r="M173" i="22"/>
  <c r="L173" i="22"/>
  <c r="K173" i="22"/>
  <c r="J173" i="22"/>
  <c r="M172" i="22"/>
  <c r="L172" i="22"/>
  <c r="AG172" i="22" s="1"/>
  <c r="AH172" i="22" s="1"/>
  <c r="AI172" i="22" s="1"/>
  <c r="K172" i="22"/>
  <c r="J172" i="22"/>
  <c r="M171" i="22"/>
  <c r="L171" i="22"/>
  <c r="L182" i="22" s="1"/>
  <c r="K171" i="22"/>
  <c r="K182" i="22" s="1"/>
  <c r="J171" i="22"/>
  <c r="M163" i="22"/>
  <c r="L163" i="22"/>
  <c r="K163" i="22"/>
  <c r="J163" i="22"/>
  <c r="M162" i="22"/>
  <c r="L162" i="22"/>
  <c r="K162" i="22"/>
  <c r="J162" i="22"/>
  <c r="M161" i="22"/>
  <c r="L161" i="22"/>
  <c r="K161" i="22"/>
  <c r="J161" i="22"/>
  <c r="M160" i="22"/>
  <c r="L160" i="22"/>
  <c r="AG160" i="22" s="1"/>
  <c r="K160" i="22"/>
  <c r="J160" i="22"/>
  <c r="M159" i="22"/>
  <c r="L159" i="22"/>
  <c r="K159" i="22"/>
  <c r="J159" i="22"/>
  <c r="M158" i="22"/>
  <c r="L158" i="22"/>
  <c r="K158" i="22"/>
  <c r="J158" i="22"/>
  <c r="M156" i="22"/>
  <c r="L156" i="22"/>
  <c r="K156" i="22"/>
  <c r="J156" i="22"/>
  <c r="M155" i="22"/>
  <c r="L155" i="22"/>
  <c r="K155" i="22"/>
  <c r="J155" i="22"/>
  <c r="M154" i="22"/>
  <c r="L154" i="22"/>
  <c r="AG154" i="22" s="1"/>
  <c r="AH154" i="22" s="1"/>
  <c r="AI154" i="22" s="1"/>
  <c r="K154" i="22"/>
  <c r="J154" i="22"/>
  <c r="M153" i="22"/>
  <c r="M164" i="22" s="1"/>
  <c r="L153" i="22"/>
  <c r="K153" i="22"/>
  <c r="K164" i="22" s="1"/>
  <c r="J153" i="22"/>
  <c r="M145" i="22"/>
  <c r="L145" i="22"/>
  <c r="AG145" i="22" s="1"/>
  <c r="AH145" i="22" s="1"/>
  <c r="AI145" i="22" s="1"/>
  <c r="K145" i="22"/>
  <c r="J145" i="22"/>
  <c r="M144" i="22"/>
  <c r="L144" i="22"/>
  <c r="K144" i="22"/>
  <c r="J144" i="22"/>
  <c r="M143" i="22"/>
  <c r="L143" i="22"/>
  <c r="K143" i="22"/>
  <c r="J143" i="22"/>
  <c r="M142" i="22"/>
  <c r="L142" i="22"/>
  <c r="K142" i="22"/>
  <c r="J142" i="22"/>
  <c r="M141" i="22"/>
  <c r="L141" i="22"/>
  <c r="K141" i="22"/>
  <c r="J141" i="22"/>
  <c r="M140" i="22"/>
  <c r="L140" i="22"/>
  <c r="K140" i="22"/>
  <c r="J140" i="22"/>
  <c r="M138" i="22"/>
  <c r="L138" i="22"/>
  <c r="K138" i="22"/>
  <c r="J138" i="22"/>
  <c r="M137" i="22"/>
  <c r="L137" i="22"/>
  <c r="K137" i="22"/>
  <c r="J137" i="22"/>
  <c r="M136" i="22"/>
  <c r="L136" i="22"/>
  <c r="K136" i="22"/>
  <c r="J136" i="22"/>
  <c r="M135" i="22"/>
  <c r="M146" i="22" s="1"/>
  <c r="L135" i="22"/>
  <c r="K135" i="22"/>
  <c r="J135" i="22"/>
  <c r="M109" i="22"/>
  <c r="L109" i="22"/>
  <c r="K109" i="22"/>
  <c r="J109" i="22"/>
  <c r="M108" i="22"/>
  <c r="L108" i="22"/>
  <c r="K108" i="22"/>
  <c r="J108" i="22"/>
  <c r="M107" i="22"/>
  <c r="L107" i="22"/>
  <c r="K107" i="22"/>
  <c r="J107" i="22"/>
  <c r="M106" i="22"/>
  <c r="L106" i="22"/>
  <c r="K106" i="22"/>
  <c r="J106" i="22"/>
  <c r="M105" i="22"/>
  <c r="L105" i="22"/>
  <c r="K105" i="22"/>
  <c r="J105" i="22"/>
  <c r="M104" i="22"/>
  <c r="L104" i="22"/>
  <c r="K104" i="22"/>
  <c r="J104" i="22"/>
  <c r="M102" i="22"/>
  <c r="L102" i="22"/>
  <c r="K102" i="22"/>
  <c r="J102" i="22"/>
  <c r="M101" i="22"/>
  <c r="L101" i="22"/>
  <c r="K101" i="22"/>
  <c r="J101" i="22"/>
  <c r="M100" i="22"/>
  <c r="L100" i="22"/>
  <c r="K100" i="22"/>
  <c r="J100" i="22"/>
  <c r="M99" i="22"/>
  <c r="L99" i="22"/>
  <c r="K99" i="22"/>
  <c r="J99" i="22"/>
  <c r="J110" i="22" s="1"/>
  <c r="M91" i="22"/>
  <c r="L91" i="22"/>
  <c r="K91" i="22"/>
  <c r="J91" i="22"/>
  <c r="M90" i="22"/>
  <c r="L90" i="22"/>
  <c r="K90" i="22"/>
  <c r="J90" i="22"/>
  <c r="M89" i="22"/>
  <c r="L89" i="22"/>
  <c r="K89" i="22"/>
  <c r="J89" i="22"/>
  <c r="M88" i="22"/>
  <c r="L88" i="22"/>
  <c r="K88" i="22"/>
  <c r="J88" i="22"/>
  <c r="M87" i="22"/>
  <c r="L87" i="22"/>
  <c r="K87" i="22"/>
  <c r="J87" i="22"/>
  <c r="M86" i="22"/>
  <c r="L86" i="22"/>
  <c r="K86" i="22"/>
  <c r="J86" i="22"/>
  <c r="M84" i="22"/>
  <c r="L84" i="22"/>
  <c r="K84" i="22"/>
  <c r="J84" i="22"/>
  <c r="M83" i="22"/>
  <c r="L83" i="22"/>
  <c r="K83" i="22"/>
  <c r="J83" i="22"/>
  <c r="M82" i="22"/>
  <c r="L82" i="22"/>
  <c r="K82" i="22"/>
  <c r="J82" i="22"/>
  <c r="M81" i="22"/>
  <c r="L81" i="22"/>
  <c r="K81" i="22"/>
  <c r="K92" i="22" s="1"/>
  <c r="J81" i="22"/>
  <c r="M73" i="22"/>
  <c r="L73" i="22"/>
  <c r="K73" i="22"/>
  <c r="J73" i="22"/>
  <c r="M72" i="22"/>
  <c r="L72" i="22"/>
  <c r="K72" i="22"/>
  <c r="J72" i="22"/>
  <c r="M71" i="22"/>
  <c r="L71" i="22"/>
  <c r="K71" i="22"/>
  <c r="J71" i="22"/>
  <c r="M70" i="22"/>
  <c r="L70" i="22"/>
  <c r="K70" i="22"/>
  <c r="J70" i="22"/>
  <c r="M69" i="22"/>
  <c r="L69" i="22"/>
  <c r="K69" i="22"/>
  <c r="J69" i="22"/>
  <c r="M68" i="22"/>
  <c r="L68" i="22"/>
  <c r="K68" i="22"/>
  <c r="J68" i="22"/>
  <c r="M66" i="22"/>
  <c r="L66" i="22"/>
  <c r="K66" i="22"/>
  <c r="J66" i="22"/>
  <c r="M65" i="22"/>
  <c r="L65" i="22"/>
  <c r="AG65" i="22" s="1"/>
  <c r="K65" i="22"/>
  <c r="J65" i="22"/>
  <c r="M64" i="22"/>
  <c r="L64" i="22"/>
  <c r="K64" i="22"/>
  <c r="J64" i="22"/>
  <c r="M63" i="22"/>
  <c r="L63" i="22"/>
  <c r="L74" i="22" s="1"/>
  <c r="K63" i="22"/>
  <c r="K74" i="22" s="1"/>
  <c r="J63" i="22"/>
  <c r="M55" i="22"/>
  <c r="L55" i="22"/>
  <c r="K55" i="22"/>
  <c r="J55" i="22"/>
  <c r="M54" i="22"/>
  <c r="L54" i="22"/>
  <c r="K54" i="22"/>
  <c r="J54" i="22"/>
  <c r="M53" i="22"/>
  <c r="L53" i="22"/>
  <c r="K53" i="22"/>
  <c r="J53" i="22"/>
  <c r="M52" i="22"/>
  <c r="L52" i="22"/>
  <c r="K52" i="22"/>
  <c r="J52" i="22"/>
  <c r="M51" i="22"/>
  <c r="L51" i="22"/>
  <c r="K51" i="22"/>
  <c r="J51" i="22"/>
  <c r="M50" i="22"/>
  <c r="L50" i="22"/>
  <c r="K50" i="22"/>
  <c r="J50" i="22"/>
  <c r="M48" i="22"/>
  <c r="L48" i="22"/>
  <c r="K48" i="22"/>
  <c r="J48" i="22"/>
  <c r="M47" i="22"/>
  <c r="L47" i="22"/>
  <c r="K47" i="22"/>
  <c r="J47" i="22"/>
  <c r="M46" i="22"/>
  <c r="L46" i="22"/>
  <c r="K46" i="22"/>
  <c r="J46" i="22"/>
  <c r="M45" i="22"/>
  <c r="L45" i="22"/>
  <c r="K45" i="22"/>
  <c r="J45" i="22"/>
  <c r="M18" i="22"/>
  <c r="L18" i="22"/>
  <c r="K18" i="22"/>
  <c r="J18" i="22"/>
  <c r="M17" i="22"/>
  <c r="L17" i="22"/>
  <c r="AG17" i="22" s="1"/>
  <c r="AH17" i="22" s="1"/>
  <c r="AI17" i="22" s="1"/>
  <c r="K17" i="22"/>
  <c r="J17" i="22"/>
  <c r="M16" i="22"/>
  <c r="L16" i="22"/>
  <c r="AG16" i="22" s="1"/>
  <c r="K16" i="22"/>
  <c r="J16" i="22"/>
  <c r="M15" i="22"/>
  <c r="L15" i="22"/>
  <c r="AG15" i="22" s="1"/>
  <c r="AH15" i="22" s="1"/>
  <c r="AI15" i="22" s="1"/>
  <c r="K15" i="22"/>
  <c r="J15" i="22"/>
  <c r="M14" i="22"/>
  <c r="L14" i="22"/>
  <c r="K14" i="22"/>
  <c r="J14" i="22"/>
  <c r="M13" i="22"/>
  <c r="L13" i="22"/>
  <c r="AG13" i="22" s="1"/>
  <c r="K13" i="22"/>
  <c r="J13" i="22"/>
  <c r="M11" i="22"/>
  <c r="L11" i="22"/>
  <c r="AG11" i="22" s="1"/>
  <c r="AH11" i="22" s="1"/>
  <c r="AI11" i="22" s="1"/>
  <c r="K11" i="22"/>
  <c r="J11" i="22"/>
  <c r="M10" i="22"/>
  <c r="L10" i="22"/>
  <c r="AG10" i="22" s="1"/>
  <c r="K10" i="22"/>
  <c r="J10" i="22"/>
  <c r="M9" i="22"/>
  <c r="L9" i="22"/>
  <c r="K9" i="22"/>
  <c r="J9" i="22"/>
  <c r="M8" i="22"/>
  <c r="L8" i="22"/>
  <c r="K8" i="22"/>
  <c r="J8" i="22"/>
  <c r="J37" i="22"/>
  <c r="J36" i="22"/>
  <c r="J35" i="22"/>
  <c r="J34" i="22"/>
  <c r="J33" i="22"/>
  <c r="J32" i="22"/>
  <c r="J30" i="22"/>
  <c r="J29" i="22"/>
  <c r="J28" i="22"/>
  <c r="J27" i="22"/>
  <c r="K37" i="22"/>
  <c r="K36" i="22"/>
  <c r="K35" i="22"/>
  <c r="K34" i="22"/>
  <c r="K33" i="22"/>
  <c r="K32" i="22"/>
  <c r="K30" i="22"/>
  <c r="K29" i="22"/>
  <c r="K28" i="22"/>
  <c r="K27" i="22"/>
  <c r="L37" i="22"/>
  <c r="L36" i="22"/>
  <c r="L35" i="22"/>
  <c r="L34" i="22"/>
  <c r="L33" i="22"/>
  <c r="L32" i="22"/>
  <c r="L30" i="22"/>
  <c r="L29" i="22"/>
  <c r="L28" i="22"/>
  <c r="L27" i="22"/>
  <c r="M36" i="22"/>
  <c r="M37" i="22"/>
  <c r="M219" i="22"/>
  <c r="M182" i="22"/>
  <c r="M127" i="22"/>
  <c r="M126" i="22"/>
  <c r="M125" i="22"/>
  <c r="M124" i="22"/>
  <c r="M123" i="22"/>
  <c r="M122" i="22"/>
  <c r="M120" i="22"/>
  <c r="M119" i="22"/>
  <c r="M128" i="22" s="1"/>
  <c r="M118" i="22"/>
  <c r="M117" i="22"/>
  <c r="M110" i="22"/>
  <c r="M35" i="22"/>
  <c r="M34" i="22"/>
  <c r="M33" i="22"/>
  <c r="M32" i="22"/>
  <c r="M30" i="22"/>
  <c r="M29" i="22"/>
  <c r="M28" i="22"/>
  <c r="M27" i="22"/>
  <c r="M19" i="22"/>
  <c r="M16" i="18"/>
  <c r="M15" i="18"/>
  <c r="M14" i="18"/>
  <c r="M13" i="18"/>
  <c r="M12" i="18"/>
  <c r="M11" i="18"/>
  <c r="M9" i="18"/>
  <c r="M8" i="18"/>
  <c r="M7" i="18"/>
  <c r="M6" i="18"/>
  <c r="I218" i="22"/>
  <c r="H218" i="22"/>
  <c r="G218" i="22"/>
  <c r="F218" i="22"/>
  <c r="I217" i="22"/>
  <c r="H217" i="22"/>
  <c r="AD217" i="22" s="1"/>
  <c r="G217" i="22"/>
  <c r="F217" i="22"/>
  <c r="I216" i="22"/>
  <c r="H216" i="22"/>
  <c r="G216" i="22"/>
  <c r="F216" i="22"/>
  <c r="I215" i="22"/>
  <c r="H215" i="22"/>
  <c r="G215" i="22"/>
  <c r="F215" i="22"/>
  <c r="I214" i="22"/>
  <c r="H214" i="22"/>
  <c r="AD214" i="22" s="1"/>
  <c r="G214" i="22"/>
  <c r="F214" i="22"/>
  <c r="I213" i="22"/>
  <c r="H213" i="22"/>
  <c r="G213" i="22"/>
  <c r="F213" i="22"/>
  <c r="I211" i="22"/>
  <c r="H211" i="22"/>
  <c r="G211" i="22"/>
  <c r="F211" i="22"/>
  <c r="I210" i="22"/>
  <c r="H210" i="22"/>
  <c r="AD210" i="22" s="1"/>
  <c r="G210" i="22"/>
  <c r="F210" i="22"/>
  <c r="I209" i="22"/>
  <c r="H209" i="22"/>
  <c r="G209" i="22"/>
  <c r="F209" i="22"/>
  <c r="I208" i="22"/>
  <c r="I219" i="22" s="1"/>
  <c r="H208" i="22"/>
  <c r="G208" i="22"/>
  <c r="G219" i="22" s="1"/>
  <c r="F208" i="22"/>
  <c r="F219" i="22" s="1"/>
  <c r="I199" i="22"/>
  <c r="H199" i="22"/>
  <c r="G199" i="22"/>
  <c r="F199" i="22"/>
  <c r="I198" i="22"/>
  <c r="H198" i="22"/>
  <c r="G198" i="22"/>
  <c r="F198" i="22"/>
  <c r="I197" i="22"/>
  <c r="H197" i="22"/>
  <c r="G197" i="22"/>
  <c r="F197" i="22"/>
  <c r="I196" i="22"/>
  <c r="H196" i="22"/>
  <c r="AD196" i="22" s="1"/>
  <c r="AE196" i="22" s="1"/>
  <c r="AF196" i="22" s="1"/>
  <c r="G196" i="22"/>
  <c r="F196" i="22"/>
  <c r="I195" i="22"/>
  <c r="H195" i="22"/>
  <c r="G195" i="22"/>
  <c r="F195" i="22"/>
  <c r="I194" i="22"/>
  <c r="H194" i="22"/>
  <c r="G194" i="22"/>
  <c r="F194" i="22"/>
  <c r="I192" i="22"/>
  <c r="H192" i="22"/>
  <c r="G192" i="22"/>
  <c r="F192" i="22"/>
  <c r="I191" i="22"/>
  <c r="H191" i="22"/>
  <c r="G191" i="22"/>
  <c r="F191" i="22"/>
  <c r="I190" i="22"/>
  <c r="H190" i="22"/>
  <c r="G190" i="22"/>
  <c r="F190" i="22"/>
  <c r="I189" i="22"/>
  <c r="I200" i="22" s="1"/>
  <c r="H189" i="22"/>
  <c r="G189" i="22"/>
  <c r="F189" i="22"/>
  <c r="F200" i="22" s="1"/>
  <c r="I181" i="22"/>
  <c r="H181" i="22"/>
  <c r="G181" i="22"/>
  <c r="F181" i="22"/>
  <c r="I180" i="22"/>
  <c r="H180" i="22"/>
  <c r="G180" i="22"/>
  <c r="F180" i="22"/>
  <c r="I179" i="22"/>
  <c r="H179" i="22"/>
  <c r="G179" i="22"/>
  <c r="F179" i="22"/>
  <c r="I178" i="22"/>
  <c r="H178" i="22"/>
  <c r="G178" i="22"/>
  <c r="F178" i="22"/>
  <c r="I177" i="22"/>
  <c r="H177" i="22"/>
  <c r="G177" i="22"/>
  <c r="F177" i="22"/>
  <c r="I176" i="22"/>
  <c r="H176" i="22"/>
  <c r="AD176" i="22" s="1"/>
  <c r="AE176" i="22" s="1"/>
  <c r="AF176" i="22" s="1"/>
  <c r="G176" i="22"/>
  <c r="F176" i="22"/>
  <c r="I174" i="22"/>
  <c r="H174" i="22"/>
  <c r="G174" i="22"/>
  <c r="F174" i="22"/>
  <c r="I173" i="22"/>
  <c r="H173" i="22"/>
  <c r="G173" i="22"/>
  <c r="F173" i="22"/>
  <c r="I172" i="22"/>
  <c r="H172" i="22"/>
  <c r="G172" i="22"/>
  <c r="F172" i="22"/>
  <c r="I171" i="22"/>
  <c r="H171" i="22"/>
  <c r="G171" i="22"/>
  <c r="F171" i="22"/>
  <c r="F182" i="22" s="1"/>
  <c r="I163" i="22"/>
  <c r="H163" i="22"/>
  <c r="G163" i="22"/>
  <c r="F163" i="22"/>
  <c r="I162" i="22"/>
  <c r="H162" i="22"/>
  <c r="G162" i="22"/>
  <c r="F162" i="22"/>
  <c r="I161" i="22"/>
  <c r="H161" i="22"/>
  <c r="AD161" i="22" s="1"/>
  <c r="AE161" i="22" s="1"/>
  <c r="AF161" i="22" s="1"/>
  <c r="G161" i="22"/>
  <c r="F161" i="22"/>
  <c r="I160" i="22"/>
  <c r="H160" i="22"/>
  <c r="G160" i="22"/>
  <c r="F160" i="22"/>
  <c r="I159" i="22"/>
  <c r="H159" i="22"/>
  <c r="G159" i="22"/>
  <c r="F159" i="22"/>
  <c r="I158" i="22"/>
  <c r="H158" i="22"/>
  <c r="AD158" i="22" s="1"/>
  <c r="AE158" i="22" s="1"/>
  <c r="AF158" i="22" s="1"/>
  <c r="G158" i="22"/>
  <c r="F158" i="22"/>
  <c r="I156" i="22"/>
  <c r="H156" i="22"/>
  <c r="AD156" i="22" s="1"/>
  <c r="AE156" i="22" s="1"/>
  <c r="AF156" i="22" s="1"/>
  <c r="G156" i="22"/>
  <c r="F156" i="22"/>
  <c r="I155" i="22"/>
  <c r="H155" i="22"/>
  <c r="AD155" i="22" s="1"/>
  <c r="AE155" i="22" s="1"/>
  <c r="AF155" i="22" s="1"/>
  <c r="G155" i="22"/>
  <c r="F155" i="22"/>
  <c r="I154" i="22"/>
  <c r="H154" i="22"/>
  <c r="AD154" i="22" s="1"/>
  <c r="AE154" i="22" s="1"/>
  <c r="AF154" i="22" s="1"/>
  <c r="G154" i="22"/>
  <c r="F154" i="22"/>
  <c r="I153" i="22"/>
  <c r="I164" i="22" s="1"/>
  <c r="H153" i="22"/>
  <c r="G153" i="22"/>
  <c r="F153" i="22"/>
  <c r="F164" i="22" s="1"/>
  <c r="I145" i="22"/>
  <c r="H145" i="22"/>
  <c r="G145" i="22"/>
  <c r="F145" i="22"/>
  <c r="I144" i="22"/>
  <c r="H144" i="22"/>
  <c r="G144" i="22"/>
  <c r="F144" i="22"/>
  <c r="I143" i="22"/>
  <c r="H143" i="22"/>
  <c r="G143" i="22"/>
  <c r="F143" i="22"/>
  <c r="I142" i="22"/>
  <c r="H142" i="22"/>
  <c r="G142" i="22"/>
  <c r="F142" i="22"/>
  <c r="I141" i="22"/>
  <c r="H141" i="22"/>
  <c r="G141" i="22"/>
  <c r="F141" i="22"/>
  <c r="I140" i="22"/>
  <c r="H140" i="22"/>
  <c r="G140" i="22"/>
  <c r="F140" i="22"/>
  <c r="I138" i="22"/>
  <c r="H138" i="22"/>
  <c r="G138" i="22"/>
  <c r="F138" i="22"/>
  <c r="I137" i="22"/>
  <c r="H137" i="22"/>
  <c r="G137" i="22"/>
  <c r="F137" i="22"/>
  <c r="I136" i="22"/>
  <c r="H136" i="22"/>
  <c r="G136" i="22"/>
  <c r="F136" i="22"/>
  <c r="I135" i="22"/>
  <c r="I146" i="22" s="1"/>
  <c r="H135" i="22"/>
  <c r="G135" i="22"/>
  <c r="F135" i="22"/>
  <c r="F146" i="22" s="1"/>
  <c r="I127" i="22"/>
  <c r="H127" i="22"/>
  <c r="AD127" i="22" s="1"/>
  <c r="AE127" i="22" s="1"/>
  <c r="AF127" i="22" s="1"/>
  <c r="G127" i="22"/>
  <c r="F127" i="22"/>
  <c r="I126" i="22"/>
  <c r="H126" i="22"/>
  <c r="G126" i="22"/>
  <c r="F126" i="22"/>
  <c r="I125" i="22"/>
  <c r="H125" i="22"/>
  <c r="G125" i="22"/>
  <c r="F125" i="22"/>
  <c r="I124" i="22"/>
  <c r="H124" i="22"/>
  <c r="AD124" i="22" s="1"/>
  <c r="AE124" i="22" s="1"/>
  <c r="AF124" i="22" s="1"/>
  <c r="G124" i="22"/>
  <c r="F124" i="22"/>
  <c r="I123" i="22"/>
  <c r="H123" i="22"/>
  <c r="G123" i="22"/>
  <c r="F123" i="22"/>
  <c r="I122" i="22"/>
  <c r="H122" i="22"/>
  <c r="G122" i="22"/>
  <c r="F122" i="22"/>
  <c r="I120" i="22"/>
  <c r="H120" i="22"/>
  <c r="G120" i="22"/>
  <c r="F120" i="22"/>
  <c r="I119" i="22"/>
  <c r="H119" i="22"/>
  <c r="G119" i="22"/>
  <c r="F119" i="22"/>
  <c r="I118" i="22"/>
  <c r="H118" i="22"/>
  <c r="G118" i="22"/>
  <c r="F118" i="22"/>
  <c r="I117" i="22"/>
  <c r="I128" i="22" s="1"/>
  <c r="H117" i="22"/>
  <c r="G117" i="22"/>
  <c r="F117" i="22"/>
  <c r="F128" i="22" s="1"/>
  <c r="I109" i="22"/>
  <c r="H109" i="22"/>
  <c r="G109" i="22"/>
  <c r="F109" i="22"/>
  <c r="I108" i="22"/>
  <c r="H108" i="22"/>
  <c r="G108" i="22"/>
  <c r="F108" i="22"/>
  <c r="I107" i="22"/>
  <c r="H107" i="22"/>
  <c r="G107" i="22"/>
  <c r="F107" i="22"/>
  <c r="I106" i="22"/>
  <c r="H106" i="22"/>
  <c r="AD106" i="22" s="1"/>
  <c r="AE106" i="22" s="1"/>
  <c r="AF106" i="22" s="1"/>
  <c r="G106" i="22"/>
  <c r="F106" i="22"/>
  <c r="I105" i="22"/>
  <c r="H105" i="22"/>
  <c r="G105" i="22"/>
  <c r="F105" i="22"/>
  <c r="I104" i="22"/>
  <c r="H104" i="22"/>
  <c r="G104" i="22"/>
  <c r="F104" i="22"/>
  <c r="I102" i="22"/>
  <c r="H102" i="22"/>
  <c r="AD102" i="22" s="1"/>
  <c r="AE102" i="22" s="1"/>
  <c r="AF102" i="22" s="1"/>
  <c r="G102" i="22"/>
  <c r="F102" i="22"/>
  <c r="I101" i="22"/>
  <c r="H101" i="22"/>
  <c r="G101" i="22"/>
  <c r="F101" i="22"/>
  <c r="I100" i="22"/>
  <c r="H100" i="22"/>
  <c r="G100" i="22"/>
  <c r="F100" i="22"/>
  <c r="I99" i="22"/>
  <c r="I110" i="22" s="1"/>
  <c r="H99" i="22"/>
  <c r="G99" i="22"/>
  <c r="G110" i="22" s="1"/>
  <c r="F99" i="22"/>
  <c r="I91" i="22"/>
  <c r="H91" i="22"/>
  <c r="G91" i="22"/>
  <c r="F91" i="22"/>
  <c r="I90" i="22"/>
  <c r="H90" i="22"/>
  <c r="G90" i="22"/>
  <c r="F90" i="22"/>
  <c r="I89" i="22"/>
  <c r="H89" i="22"/>
  <c r="AD89" i="22" s="1"/>
  <c r="AE89" i="22" s="1"/>
  <c r="AF89" i="22" s="1"/>
  <c r="G89" i="22"/>
  <c r="F89" i="22"/>
  <c r="I88" i="22"/>
  <c r="H88" i="22"/>
  <c r="G88" i="22"/>
  <c r="F88" i="22"/>
  <c r="I87" i="22"/>
  <c r="H87" i="22"/>
  <c r="G87" i="22"/>
  <c r="F87" i="22"/>
  <c r="I86" i="22"/>
  <c r="H86" i="22"/>
  <c r="G86" i="22"/>
  <c r="F86" i="22"/>
  <c r="I84" i="22"/>
  <c r="H84" i="22"/>
  <c r="G84" i="22"/>
  <c r="F84" i="22"/>
  <c r="I83" i="22"/>
  <c r="H83" i="22"/>
  <c r="G83" i="22"/>
  <c r="F83" i="22"/>
  <c r="I82" i="22"/>
  <c r="H82" i="22"/>
  <c r="G82" i="22"/>
  <c r="F82" i="22"/>
  <c r="I81" i="22"/>
  <c r="I92" i="22" s="1"/>
  <c r="H81" i="22"/>
  <c r="G81" i="22"/>
  <c r="G92" i="22" s="1"/>
  <c r="F81" i="22"/>
  <c r="I73" i="22"/>
  <c r="H73" i="22"/>
  <c r="AD73" i="22" s="1"/>
  <c r="AE73" i="22" s="1"/>
  <c r="AF73" i="22" s="1"/>
  <c r="G73" i="22"/>
  <c r="F73" i="22"/>
  <c r="I72" i="22"/>
  <c r="H72" i="22"/>
  <c r="G72" i="22"/>
  <c r="F72" i="22"/>
  <c r="I71" i="22"/>
  <c r="H71" i="22"/>
  <c r="G71" i="22"/>
  <c r="F71" i="22"/>
  <c r="I70" i="22"/>
  <c r="H70" i="22"/>
  <c r="G70" i="22"/>
  <c r="F70" i="22"/>
  <c r="I69" i="22"/>
  <c r="H69" i="22"/>
  <c r="G69" i="22"/>
  <c r="F69" i="22"/>
  <c r="I68" i="22"/>
  <c r="H68" i="22"/>
  <c r="G68" i="22"/>
  <c r="F68" i="22"/>
  <c r="I66" i="22"/>
  <c r="H66" i="22"/>
  <c r="G66" i="22"/>
  <c r="F66" i="22"/>
  <c r="I65" i="22"/>
  <c r="H65" i="22"/>
  <c r="G65" i="22"/>
  <c r="F65" i="22"/>
  <c r="I64" i="22"/>
  <c r="H64" i="22"/>
  <c r="G64" i="22"/>
  <c r="F64" i="22"/>
  <c r="I63" i="22"/>
  <c r="I74" i="22" s="1"/>
  <c r="H63" i="22"/>
  <c r="G63" i="22"/>
  <c r="F63" i="22"/>
  <c r="I55" i="22"/>
  <c r="H55" i="22"/>
  <c r="G55" i="22"/>
  <c r="F55" i="22"/>
  <c r="I54" i="22"/>
  <c r="H54" i="22"/>
  <c r="G54" i="22"/>
  <c r="F54" i="22"/>
  <c r="I53" i="22"/>
  <c r="H53" i="22"/>
  <c r="G53" i="22"/>
  <c r="F53" i="22"/>
  <c r="I52" i="22"/>
  <c r="H52" i="22"/>
  <c r="G52" i="22"/>
  <c r="F52" i="22"/>
  <c r="I51" i="22"/>
  <c r="H51" i="22"/>
  <c r="G51" i="22"/>
  <c r="F51" i="22"/>
  <c r="I50" i="22"/>
  <c r="H50" i="22"/>
  <c r="G50" i="22"/>
  <c r="F50" i="22"/>
  <c r="I48" i="22"/>
  <c r="H48" i="22"/>
  <c r="AD48" i="22" s="1"/>
  <c r="AE48" i="22" s="1"/>
  <c r="AF48" i="22" s="1"/>
  <c r="G48" i="22"/>
  <c r="F48" i="22"/>
  <c r="I47" i="22"/>
  <c r="H47" i="22"/>
  <c r="G47" i="22"/>
  <c r="F47" i="22"/>
  <c r="I46" i="22"/>
  <c r="H46" i="22"/>
  <c r="G46" i="22"/>
  <c r="F46" i="22"/>
  <c r="I45" i="22"/>
  <c r="I56" i="22" s="1"/>
  <c r="H45" i="22"/>
  <c r="G45" i="22"/>
  <c r="G56" i="22" s="1"/>
  <c r="F45" i="22"/>
  <c r="I37" i="22"/>
  <c r="H37" i="22"/>
  <c r="AD37" i="22" s="1"/>
  <c r="AE37" i="22" s="1"/>
  <c r="AF37" i="22" s="1"/>
  <c r="G37" i="22"/>
  <c r="F37" i="22"/>
  <c r="I36" i="22"/>
  <c r="H36" i="22"/>
  <c r="AD36" i="22" s="1"/>
  <c r="G36" i="22"/>
  <c r="F36" i="22"/>
  <c r="I35" i="22"/>
  <c r="H35" i="22"/>
  <c r="AD35" i="22" s="1"/>
  <c r="AE35" i="22" s="1"/>
  <c r="AF35" i="22" s="1"/>
  <c r="G35" i="22"/>
  <c r="F35" i="22"/>
  <c r="I34" i="22"/>
  <c r="H34" i="22"/>
  <c r="G34" i="22"/>
  <c r="F34" i="22"/>
  <c r="I33" i="22"/>
  <c r="H33" i="22"/>
  <c r="G33" i="22"/>
  <c r="F33" i="22"/>
  <c r="I32" i="22"/>
  <c r="H32" i="22"/>
  <c r="G32" i="22"/>
  <c r="F32" i="22"/>
  <c r="I30" i="22"/>
  <c r="H30" i="22"/>
  <c r="G30" i="22"/>
  <c r="F30" i="22"/>
  <c r="I29" i="22"/>
  <c r="H29" i="22"/>
  <c r="G29" i="22"/>
  <c r="F29" i="22"/>
  <c r="I28" i="22"/>
  <c r="H28" i="22"/>
  <c r="AD28" i="22" s="1"/>
  <c r="G28" i="22"/>
  <c r="F28" i="22"/>
  <c r="I27" i="22"/>
  <c r="I38" i="22" s="1"/>
  <c r="H27" i="22"/>
  <c r="H38" i="22" s="1"/>
  <c r="G27" i="22"/>
  <c r="F27" i="22"/>
  <c r="F38" i="22" s="1"/>
  <c r="I18" i="22"/>
  <c r="H18" i="22"/>
  <c r="G18" i="22"/>
  <c r="F18" i="22"/>
  <c r="I17" i="22"/>
  <c r="H17" i="22"/>
  <c r="G17" i="22"/>
  <c r="F17" i="22"/>
  <c r="I16" i="22"/>
  <c r="H16" i="22"/>
  <c r="G16" i="22"/>
  <c r="F16" i="22"/>
  <c r="I15" i="22"/>
  <c r="H15" i="22"/>
  <c r="G15" i="22"/>
  <c r="F15" i="22"/>
  <c r="I14" i="22"/>
  <c r="H14" i="22"/>
  <c r="G14" i="22"/>
  <c r="F14" i="22"/>
  <c r="I13" i="22"/>
  <c r="H13" i="22"/>
  <c r="G13" i="22"/>
  <c r="F13" i="22"/>
  <c r="I11" i="22"/>
  <c r="H11" i="22"/>
  <c r="G11" i="22"/>
  <c r="F11" i="22"/>
  <c r="I10" i="22"/>
  <c r="H10" i="22"/>
  <c r="G10" i="22"/>
  <c r="F10" i="22"/>
  <c r="I9" i="22"/>
  <c r="H9" i="22"/>
  <c r="G9" i="22"/>
  <c r="F9" i="22"/>
  <c r="I8" i="22"/>
  <c r="I19" i="22" s="1"/>
  <c r="H8" i="22"/>
  <c r="G8" i="22"/>
  <c r="G19" i="22" s="1"/>
  <c r="F8" i="22"/>
  <c r="F19" i="22" s="1"/>
  <c r="F6" i="18"/>
  <c r="F16" i="18"/>
  <c r="F15" i="18"/>
  <c r="F14" i="18"/>
  <c r="F13" i="18"/>
  <c r="F12" i="18"/>
  <c r="F11" i="18"/>
  <c r="F9" i="18"/>
  <c r="F8" i="18"/>
  <c r="F7" i="18"/>
  <c r="G16" i="18"/>
  <c r="G15" i="18"/>
  <c r="G14" i="18"/>
  <c r="G13" i="18"/>
  <c r="G12" i="18"/>
  <c r="G11" i="18"/>
  <c r="G9" i="18"/>
  <c r="G8" i="18"/>
  <c r="G7" i="18"/>
  <c r="G6" i="18"/>
  <c r="H16" i="18"/>
  <c r="H15" i="18"/>
  <c r="H14" i="18"/>
  <c r="H13" i="18"/>
  <c r="H12" i="18"/>
  <c r="H11" i="18"/>
  <c r="H9" i="18"/>
  <c r="H8" i="18"/>
  <c r="H7" i="18"/>
  <c r="H6" i="18"/>
  <c r="I16" i="18"/>
  <c r="I15" i="18"/>
  <c r="I14" i="18"/>
  <c r="I13" i="18"/>
  <c r="I12" i="18"/>
  <c r="I11" i="18"/>
  <c r="I9" i="18"/>
  <c r="I8" i="18"/>
  <c r="I7" i="18"/>
  <c r="I6" i="18"/>
  <c r="AC218" i="22"/>
  <c r="AB218" i="22"/>
  <c r="AA218" i="22"/>
  <c r="Z218" i="22"/>
  <c r="AC217" i="22"/>
  <c r="AB217" i="22"/>
  <c r="AA217" i="22"/>
  <c r="Z217" i="22"/>
  <c r="AC216" i="22"/>
  <c r="AB216" i="22"/>
  <c r="AA216" i="22"/>
  <c r="Z216" i="22"/>
  <c r="AC215" i="22"/>
  <c r="AB215" i="22"/>
  <c r="AA215" i="22"/>
  <c r="Z215" i="22"/>
  <c r="AC214" i="22"/>
  <c r="AB214" i="22"/>
  <c r="AA214" i="22"/>
  <c r="Z214" i="22"/>
  <c r="AC213" i="22"/>
  <c r="AB213" i="22"/>
  <c r="AA213" i="22"/>
  <c r="Z213" i="22"/>
  <c r="AC211" i="22"/>
  <c r="AB211" i="22"/>
  <c r="AA211" i="22"/>
  <c r="Z211" i="22"/>
  <c r="AC210" i="22"/>
  <c r="AB210" i="22"/>
  <c r="AA210" i="22"/>
  <c r="Z210" i="22"/>
  <c r="AC209" i="22"/>
  <c r="AB209" i="22"/>
  <c r="AA209" i="22"/>
  <c r="Z209" i="22"/>
  <c r="AC208" i="22"/>
  <c r="AB208" i="22"/>
  <c r="AA208" i="22"/>
  <c r="Z208" i="22"/>
  <c r="Z219" i="22" s="1"/>
  <c r="AC199" i="22"/>
  <c r="AB199" i="22"/>
  <c r="AA199" i="22"/>
  <c r="Z199" i="22"/>
  <c r="AC198" i="22"/>
  <c r="AB198" i="22"/>
  <c r="AA198" i="22"/>
  <c r="Z198" i="22"/>
  <c r="AC197" i="22"/>
  <c r="AB197" i="22"/>
  <c r="AA197" i="22"/>
  <c r="Z197" i="22"/>
  <c r="AC196" i="22"/>
  <c r="AB196" i="22"/>
  <c r="AA196" i="22"/>
  <c r="Z196" i="22"/>
  <c r="AC195" i="22"/>
  <c r="AB195" i="22"/>
  <c r="AA195" i="22"/>
  <c r="Z195" i="22"/>
  <c r="AC194" i="22"/>
  <c r="AB194" i="22"/>
  <c r="AA194" i="22"/>
  <c r="Z194" i="22"/>
  <c r="AC192" i="22"/>
  <c r="AB192" i="22"/>
  <c r="AS192" i="22" s="1"/>
  <c r="AT192" i="22" s="1"/>
  <c r="AU192" i="22" s="1"/>
  <c r="AA192" i="22"/>
  <c r="Z192" i="22"/>
  <c r="AC191" i="22"/>
  <c r="AB191" i="22"/>
  <c r="AA191" i="22"/>
  <c r="Z191" i="22"/>
  <c r="AC190" i="22"/>
  <c r="AB190" i="22"/>
  <c r="AA190" i="22"/>
  <c r="Z190" i="22"/>
  <c r="AC189" i="22"/>
  <c r="AB189" i="22"/>
  <c r="AA189" i="22"/>
  <c r="Z189" i="22"/>
  <c r="AC181" i="22"/>
  <c r="AB181" i="22"/>
  <c r="AA181" i="22"/>
  <c r="Z181" i="22"/>
  <c r="AC180" i="22"/>
  <c r="AB180" i="22"/>
  <c r="AA180" i="22"/>
  <c r="Z180" i="22"/>
  <c r="AC179" i="22"/>
  <c r="AB179" i="22"/>
  <c r="AS179" i="22" s="1"/>
  <c r="AA179" i="22"/>
  <c r="Z179" i="22"/>
  <c r="AC178" i="22"/>
  <c r="AB178" i="22"/>
  <c r="AA178" i="22"/>
  <c r="Z178" i="22"/>
  <c r="AC177" i="22"/>
  <c r="AB177" i="22"/>
  <c r="AA177" i="22"/>
  <c r="Z177" i="22"/>
  <c r="AC176" i="22"/>
  <c r="AB176" i="22"/>
  <c r="AA176" i="22"/>
  <c r="Z176" i="22"/>
  <c r="AC174" i="22"/>
  <c r="AB174" i="22"/>
  <c r="AA174" i="22"/>
  <c r="Z174" i="22"/>
  <c r="AC173" i="22"/>
  <c r="AB173" i="22"/>
  <c r="AA173" i="22"/>
  <c r="Z173" i="22"/>
  <c r="AC172" i="22"/>
  <c r="AB172" i="22"/>
  <c r="AA172" i="22"/>
  <c r="Z172" i="22"/>
  <c r="AC171" i="22"/>
  <c r="AC182" i="22" s="1"/>
  <c r="AB171" i="22"/>
  <c r="AB182" i="22" s="1"/>
  <c r="AA171" i="22"/>
  <c r="AA182" i="22" s="1"/>
  <c r="Z171" i="22"/>
  <c r="Z182" i="22" s="1"/>
  <c r="AC163" i="22"/>
  <c r="AB163" i="22"/>
  <c r="AA163" i="22"/>
  <c r="Z163" i="22"/>
  <c r="AC162" i="22"/>
  <c r="AB162" i="22"/>
  <c r="AA162" i="22"/>
  <c r="Z162" i="22"/>
  <c r="AC161" i="22"/>
  <c r="AB161" i="22"/>
  <c r="AA161" i="22"/>
  <c r="Z161" i="22"/>
  <c r="AC160" i="22"/>
  <c r="AB160" i="22"/>
  <c r="AA160" i="22"/>
  <c r="Z160" i="22"/>
  <c r="AC159" i="22"/>
  <c r="AB159" i="22"/>
  <c r="AA159" i="22"/>
  <c r="Z159" i="22"/>
  <c r="AC158" i="22"/>
  <c r="AB158" i="22"/>
  <c r="AA158" i="22"/>
  <c r="Z158" i="22"/>
  <c r="AC156" i="22"/>
  <c r="AB156" i="22"/>
  <c r="AA156" i="22"/>
  <c r="Z156" i="22"/>
  <c r="AC155" i="22"/>
  <c r="AB155" i="22"/>
  <c r="AA155" i="22"/>
  <c r="Z155" i="22"/>
  <c r="AC154" i="22"/>
  <c r="AB154" i="22"/>
  <c r="AA154" i="22"/>
  <c r="Z154" i="22"/>
  <c r="AC153" i="22"/>
  <c r="AC164" i="22" s="1"/>
  <c r="AB153" i="22"/>
  <c r="AA153" i="22"/>
  <c r="AA164" i="22" s="1"/>
  <c r="Z153" i="22"/>
  <c r="AC145" i="22"/>
  <c r="AB145" i="22"/>
  <c r="AA145" i="22"/>
  <c r="Z145" i="22"/>
  <c r="AC144" i="22"/>
  <c r="AB144" i="22"/>
  <c r="AA144" i="22"/>
  <c r="Z144" i="22"/>
  <c r="AC143" i="22"/>
  <c r="AB143" i="22"/>
  <c r="AA143" i="22"/>
  <c r="Z143" i="22"/>
  <c r="AC142" i="22"/>
  <c r="AB142" i="22"/>
  <c r="AA142" i="22"/>
  <c r="Z142" i="22"/>
  <c r="AC141" i="22"/>
  <c r="AB141" i="22"/>
  <c r="AA141" i="22"/>
  <c r="Z141" i="22"/>
  <c r="AC140" i="22"/>
  <c r="AB140" i="22"/>
  <c r="AA140" i="22"/>
  <c r="Z140" i="22"/>
  <c r="AC138" i="22"/>
  <c r="AB138" i="22"/>
  <c r="AA138" i="22"/>
  <c r="Z138" i="22"/>
  <c r="AC137" i="22"/>
  <c r="AB137" i="22"/>
  <c r="AA137" i="22"/>
  <c r="Z137" i="22"/>
  <c r="AC136" i="22"/>
  <c r="AB136" i="22"/>
  <c r="AA136" i="22"/>
  <c r="Z136" i="22"/>
  <c r="AC135" i="22"/>
  <c r="AC146" i="22" s="1"/>
  <c r="AB135" i="22"/>
  <c r="AA135" i="22"/>
  <c r="AA146" i="22" s="1"/>
  <c r="Z135" i="22"/>
  <c r="Z146" i="22" s="1"/>
  <c r="AC127" i="22"/>
  <c r="AB127" i="22"/>
  <c r="AA127" i="22"/>
  <c r="Z127" i="22"/>
  <c r="AC126" i="22"/>
  <c r="AB126" i="22"/>
  <c r="AA126" i="22"/>
  <c r="Z126" i="22"/>
  <c r="AC125" i="22"/>
  <c r="AB125" i="22"/>
  <c r="AA125" i="22"/>
  <c r="Z125" i="22"/>
  <c r="AC124" i="22"/>
  <c r="AB124" i="22"/>
  <c r="AA124" i="22"/>
  <c r="Z124" i="22"/>
  <c r="AC123" i="22"/>
  <c r="AB123" i="22"/>
  <c r="AA123" i="22"/>
  <c r="Z123" i="22"/>
  <c r="AC122" i="22"/>
  <c r="AB122" i="22"/>
  <c r="AS122" i="22" s="1"/>
  <c r="AA122" i="22"/>
  <c r="Z122" i="22"/>
  <c r="AC120" i="22"/>
  <c r="AB120" i="22"/>
  <c r="AA120" i="22"/>
  <c r="Z120" i="22"/>
  <c r="AC119" i="22"/>
  <c r="AB119" i="22"/>
  <c r="AA119" i="22"/>
  <c r="Z119" i="22"/>
  <c r="AC118" i="22"/>
  <c r="AB118" i="22"/>
  <c r="AA118" i="22"/>
  <c r="Z118" i="22"/>
  <c r="AC117" i="22"/>
  <c r="AC128" i="22" s="1"/>
  <c r="AB117" i="22"/>
  <c r="AA117" i="22"/>
  <c r="AA128" i="22" s="1"/>
  <c r="Z117" i="22"/>
  <c r="Z128" i="22" s="1"/>
  <c r="AC109" i="22"/>
  <c r="AB109" i="22"/>
  <c r="AA109" i="22"/>
  <c r="Z109" i="22"/>
  <c r="AC108" i="22"/>
  <c r="AB108" i="22"/>
  <c r="AS108" i="22" s="1"/>
  <c r="AT108" i="22" s="1"/>
  <c r="AU108" i="22" s="1"/>
  <c r="AA108" i="22"/>
  <c r="Z108" i="22"/>
  <c r="AC107" i="22"/>
  <c r="AB107" i="22"/>
  <c r="AA107" i="22"/>
  <c r="Z107" i="22"/>
  <c r="AC106" i="22"/>
  <c r="AB106" i="22"/>
  <c r="AA106" i="22"/>
  <c r="Z106" i="22"/>
  <c r="AC105" i="22"/>
  <c r="AB105" i="22"/>
  <c r="AA105" i="22"/>
  <c r="Z105" i="22"/>
  <c r="AC104" i="22"/>
  <c r="AB104" i="22"/>
  <c r="AA104" i="22"/>
  <c r="Z104" i="22"/>
  <c r="AC102" i="22"/>
  <c r="AB102" i="22"/>
  <c r="AA102" i="22"/>
  <c r="Z102" i="22"/>
  <c r="AC101" i="22"/>
  <c r="AB101" i="22"/>
  <c r="AA101" i="22"/>
  <c r="Z101" i="22"/>
  <c r="AC100" i="22"/>
  <c r="AB100" i="22"/>
  <c r="AS100" i="22" s="1"/>
  <c r="AT100" i="22" s="1"/>
  <c r="AU100" i="22" s="1"/>
  <c r="AA100" i="22"/>
  <c r="Z100" i="22"/>
  <c r="AC99" i="22"/>
  <c r="AB99" i="22"/>
  <c r="AA99" i="22"/>
  <c r="AA110" i="22" s="1"/>
  <c r="Z99" i="22"/>
  <c r="AC91" i="22"/>
  <c r="AB91" i="22"/>
  <c r="AA91" i="22"/>
  <c r="Z91" i="22"/>
  <c r="AC90" i="22"/>
  <c r="AB90" i="22"/>
  <c r="AA90" i="22"/>
  <c r="Z90" i="22"/>
  <c r="AC89" i="22"/>
  <c r="AB89" i="22"/>
  <c r="AA89" i="22"/>
  <c r="Z89" i="22"/>
  <c r="AC88" i="22"/>
  <c r="AB88" i="22"/>
  <c r="AS88" i="22" s="1"/>
  <c r="AT88" i="22" s="1"/>
  <c r="AU88" i="22" s="1"/>
  <c r="AA88" i="22"/>
  <c r="Z88" i="22"/>
  <c r="AC87" i="22"/>
  <c r="AB87" i="22"/>
  <c r="AS87" i="22" s="1"/>
  <c r="AT87" i="22" s="1"/>
  <c r="AU87" i="22" s="1"/>
  <c r="AA87" i="22"/>
  <c r="Z87" i="22"/>
  <c r="AC86" i="22"/>
  <c r="AB86" i="22"/>
  <c r="AA86" i="22"/>
  <c r="Z86" i="22"/>
  <c r="AC84" i="22"/>
  <c r="AB84" i="22"/>
  <c r="AA84" i="22"/>
  <c r="Z84" i="22"/>
  <c r="AC83" i="22"/>
  <c r="AB83" i="22"/>
  <c r="AA83" i="22"/>
  <c r="Z83" i="22"/>
  <c r="AC82" i="22"/>
  <c r="AB82" i="22"/>
  <c r="AA82" i="22"/>
  <c r="Z82" i="22"/>
  <c r="AC81" i="22"/>
  <c r="AB81" i="22"/>
  <c r="AA81" i="22"/>
  <c r="AA92" i="22" s="1"/>
  <c r="Z81" i="22"/>
  <c r="Z92" i="22" s="1"/>
  <c r="AC73" i="22"/>
  <c r="AB73" i="22"/>
  <c r="AS73" i="22" s="1"/>
  <c r="AT73" i="22" s="1"/>
  <c r="AU73" i="22" s="1"/>
  <c r="AA73" i="22"/>
  <c r="Z73" i="22"/>
  <c r="AC72" i="22"/>
  <c r="AB72" i="22"/>
  <c r="AA72" i="22"/>
  <c r="Z72" i="22"/>
  <c r="AC71" i="22"/>
  <c r="AB71" i="22"/>
  <c r="AA71" i="22"/>
  <c r="Z71" i="22"/>
  <c r="AC70" i="22"/>
  <c r="AB70" i="22"/>
  <c r="AA70" i="22"/>
  <c r="Z70" i="22"/>
  <c r="AC69" i="22"/>
  <c r="AB69" i="22"/>
  <c r="AA69" i="22"/>
  <c r="Z69" i="22"/>
  <c r="AC68" i="22"/>
  <c r="AB68" i="22"/>
  <c r="AS68" i="22" s="1"/>
  <c r="AT68" i="22" s="1"/>
  <c r="AU68" i="22" s="1"/>
  <c r="AA68" i="22"/>
  <c r="Z68" i="22"/>
  <c r="AC66" i="22"/>
  <c r="AB66" i="22"/>
  <c r="AS66" i="22" s="1"/>
  <c r="AT66" i="22" s="1"/>
  <c r="AU66" i="22" s="1"/>
  <c r="AA66" i="22"/>
  <c r="Z66" i="22"/>
  <c r="AC65" i="22"/>
  <c r="AB65" i="22"/>
  <c r="AA65" i="22"/>
  <c r="Z65" i="22"/>
  <c r="AC64" i="22"/>
  <c r="AB64" i="22"/>
  <c r="AA64" i="22"/>
  <c r="Z64" i="22"/>
  <c r="AC63" i="22"/>
  <c r="AB63" i="22"/>
  <c r="AA63" i="22"/>
  <c r="AA74" i="22" s="1"/>
  <c r="Z63" i="22"/>
  <c r="Z74" i="22" s="1"/>
  <c r="AC55" i="22"/>
  <c r="AB55" i="22"/>
  <c r="AA55" i="22"/>
  <c r="Z55" i="22"/>
  <c r="AC54" i="22"/>
  <c r="AB54" i="22"/>
  <c r="AA54" i="22"/>
  <c r="Z54" i="22"/>
  <c r="AC53" i="22"/>
  <c r="AB53" i="22"/>
  <c r="AA53" i="22"/>
  <c r="Z53" i="22"/>
  <c r="AC52" i="22"/>
  <c r="AB52" i="22"/>
  <c r="AA52" i="22"/>
  <c r="Z52" i="22"/>
  <c r="AC51" i="22"/>
  <c r="AB51" i="22"/>
  <c r="AS51" i="22" s="1"/>
  <c r="AA51" i="22"/>
  <c r="Z51" i="22"/>
  <c r="AC50" i="22"/>
  <c r="AB50" i="22"/>
  <c r="AA50" i="22"/>
  <c r="Z50" i="22"/>
  <c r="AC48" i="22"/>
  <c r="AB48" i="22"/>
  <c r="AA48" i="22"/>
  <c r="Z48" i="22"/>
  <c r="AC47" i="22"/>
  <c r="AB47" i="22"/>
  <c r="AA47" i="22"/>
  <c r="Z47" i="22"/>
  <c r="AC46" i="22"/>
  <c r="AB46" i="22"/>
  <c r="AA46" i="22"/>
  <c r="Z46" i="22"/>
  <c r="AC45" i="22"/>
  <c r="AC56" i="22" s="1"/>
  <c r="AB45" i="22"/>
  <c r="AA45" i="22"/>
  <c r="AA56" i="22" s="1"/>
  <c r="Z45" i="22"/>
  <c r="Z56" i="22" s="1"/>
  <c r="AC37" i="22"/>
  <c r="AB37" i="22"/>
  <c r="AA37" i="22"/>
  <c r="Z37" i="22"/>
  <c r="AC36" i="22"/>
  <c r="AB36" i="22"/>
  <c r="AA36" i="22"/>
  <c r="Z36" i="22"/>
  <c r="AC35" i="22"/>
  <c r="AB35" i="22"/>
  <c r="AA35" i="22"/>
  <c r="Z35" i="22"/>
  <c r="AC34" i="22"/>
  <c r="AB34" i="22"/>
  <c r="AA34" i="22"/>
  <c r="Z34" i="22"/>
  <c r="AC33" i="22"/>
  <c r="AB33" i="22"/>
  <c r="AA33" i="22"/>
  <c r="Z33" i="22"/>
  <c r="AC32" i="22"/>
  <c r="AB32" i="22"/>
  <c r="AS32" i="22" s="1"/>
  <c r="AT32" i="22" s="1"/>
  <c r="AU32" i="22" s="1"/>
  <c r="AA32" i="22"/>
  <c r="Z32" i="22"/>
  <c r="AC30" i="22"/>
  <c r="AB30" i="22"/>
  <c r="AA30" i="22"/>
  <c r="Z30" i="22"/>
  <c r="AC29" i="22"/>
  <c r="AB29" i="22"/>
  <c r="AS29" i="22" s="1"/>
  <c r="AT29" i="22" s="1"/>
  <c r="AU29" i="22" s="1"/>
  <c r="AA29" i="22"/>
  <c r="Z29" i="22"/>
  <c r="AC28" i="22"/>
  <c r="AB28" i="22"/>
  <c r="AA28" i="22"/>
  <c r="Z28" i="22"/>
  <c r="AC27" i="22"/>
  <c r="AB27" i="22"/>
  <c r="AA27" i="22"/>
  <c r="AA38" i="22" s="1"/>
  <c r="Z27" i="22"/>
  <c r="Z38" i="22" s="1"/>
  <c r="AC18" i="22"/>
  <c r="AB18" i="22"/>
  <c r="AA18" i="22"/>
  <c r="Z18" i="22"/>
  <c r="AC17" i="22"/>
  <c r="AB17" i="22"/>
  <c r="AA17" i="22"/>
  <c r="Z17" i="22"/>
  <c r="AC16" i="22"/>
  <c r="AB16" i="22"/>
  <c r="AS16" i="22" s="1"/>
  <c r="AA16" i="22"/>
  <c r="Z16" i="22"/>
  <c r="AC15" i="22"/>
  <c r="AB15" i="22"/>
  <c r="AA15" i="22"/>
  <c r="Z15" i="22"/>
  <c r="AC14" i="22"/>
  <c r="AB14" i="22"/>
  <c r="AA14" i="22"/>
  <c r="Z14" i="22"/>
  <c r="AC13" i="22"/>
  <c r="AB13" i="22"/>
  <c r="AA13" i="22"/>
  <c r="Z13" i="22"/>
  <c r="AC11" i="22"/>
  <c r="AB11" i="22"/>
  <c r="AS11" i="22" s="1"/>
  <c r="AA11" i="22"/>
  <c r="Z11" i="22"/>
  <c r="AC10" i="22"/>
  <c r="AB10" i="22"/>
  <c r="AA10" i="22"/>
  <c r="Z10" i="22"/>
  <c r="AC9" i="22"/>
  <c r="AB9" i="22"/>
  <c r="AA9" i="22"/>
  <c r="Z9" i="22"/>
  <c r="AC8" i="22"/>
  <c r="AB8" i="22"/>
  <c r="AA8" i="22"/>
  <c r="Z8" i="22"/>
  <c r="Z19" i="22" s="1"/>
  <c r="Z16" i="18"/>
  <c r="Z15" i="18"/>
  <c r="Z14" i="18"/>
  <c r="Z13" i="18"/>
  <c r="Z12" i="18"/>
  <c r="Z11" i="18"/>
  <c r="Z9" i="18"/>
  <c r="Z8" i="18"/>
  <c r="Z7" i="18"/>
  <c r="Z6" i="18"/>
  <c r="AA16" i="18"/>
  <c r="AA15" i="18"/>
  <c r="AA14" i="18"/>
  <c r="AA13" i="18"/>
  <c r="AA12" i="18"/>
  <c r="AA11" i="18"/>
  <c r="AA9" i="18"/>
  <c r="AA8" i="18"/>
  <c r="AA7" i="18"/>
  <c r="AA6" i="18"/>
  <c r="AB16" i="18"/>
  <c r="AB15" i="18"/>
  <c r="AB14" i="18"/>
  <c r="AB13" i="18"/>
  <c r="AB12" i="18"/>
  <c r="AB11" i="18"/>
  <c r="AB9" i="18"/>
  <c r="AB8" i="18"/>
  <c r="AB7" i="18"/>
  <c r="AB6" i="18"/>
  <c r="AC16" i="18"/>
  <c r="AC15" i="18"/>
  <c r="AC14" i="18"/>
  <c r="AC13" i="18"/>
  <c r="AC12" i="18"/>
  <c r="AC11" i="18"/>
  <c r="AC7" i="18"/>
  <c r="AC19" i="22"/>
  <c r="AA19" i="22"/>
  <c r="AC9" i="18"/>
  <c r="AC8" i="18"/>
  <c r="AC6" i="18"/>
  <c r="AA219" i="22"/>
  <c r="U218" i="22"/>
  <c r="T218" i="22"/>
  <c r="S218" i="22"/>
  <c r="R218" i="22"/>
  <c r="Q218" i="22"/>
  <c r="P218" i="22"/>
  <c r="O218" i="22"/>
  <c r="N218" i="22"/>
  <c r="U217" i="22"/>
  <c r="T217" i="22"/>
  <c r="S217" i="22"/>
  <c r="R217" i="22"/>
  <c r="Q217" i="22"/>
  <c r="P217" i="22"/>
  <c r="O217" i="22"/>
  <c r="N217" i="22"/>
  <c r="U216" i="22"/>
  <c r="T216" i="22"/>
  <c r="S216" i="22"/>
  <c r="R216" i="22"/>
  <c r="Q216" i="22"/>
  <c r="P216" i="22"/>
  <c r="O216" i="22"/>
  <c r="N216" i="22"/>
  <c r="U215" i="22"/>
  <c r="T215" i="22"/>
  <c r="S215" i="22"/>
  <c r="R215" i="22"/>
  <c r="Q215" i="22"/>
  <c r="P215" i="22"/>
  <c r="O215" i="22"/>
  <c r="N215" i="22"/>
  <c r="Y214" i="22"/>
  <c r="Y216" i="22" s="1"/>
  <c r="X214" i="22"/>
  <c r="X216" i="22" s="1"/>
  <c r="X218" i="22" s="1"/>
  <c r="W214" i="22"/>
  <c r="W216" i="22" s="1"/>
  <c r="W218" i="22" s="1"/>
  <c r="V214" i="22"/>
  <c r="U214" i="22"/>
  <c r="T214" i="22"/>
  <c r="S214" i="22"/>
  <c r="R214" i="22"/>
  <c r="Q214" i="22"/>
  <c r="P214" i="22"/>
  <c r="O214" i="22"/>
  <c r="N214" i="22"/>
  <c r="Y213" i="22"/>
  <c r="Y215" i="22" s="1"/>
  <c r="X213" i="22"/>
  <c r="X215" i="22" s="1"/>
  <c r="X217" i="22" s="1"/>
  <c r="W213" i="22"/>
  <c r="W215" i="22" s="1"/>
  <c r="W217" i="22" s="1"/>
  <c r="V213" i="22"/>
  <c r="U213" i="22"/>
  <c r="T213" i="22"/>
  <c r="S213" i="22"/>
  <c r="R213" i="22"/>
  <c r="Q213" i="22"/>
  <c r="P213" i="22"/>
  <c r="O213" i="22"/>
  <c r="N213" i="22"/>
  <c r="AS212" i="22"/>
  <c r="AT212" i="22" s="1"/>
  <c r="AU212" i="22" s="1"/>
  <c r="AP212" i="22"/>
  <c r="AQ212" i="22" s="1"/>
  <c r="AR212" i="22" s="1"/>
  <c r="AM212" i="22"/>
  <c r="AN212" i="22" s="1"/>
  <c r="AO212" i="22" s="1"/>
  <c r="AJ212" i="22"/>
  <c r="AK212" i="22" s="1"/>
  <c r="AL212" i="22" s="1"/>
  <c r="AG212" i="22"/>
  <c r="AH212" i="22" s="1"/>
  <c r="AI212" i="22" s="1"/>
  <c r="AD212" i="22"/>
  <c r="AE212" i="22" s="1"/>
  <c r="AF212" i="22" s="1"/>
  <c r="Y211" i="22"/>
  <c r="X211" i="22"/>
  <c r="W211" i="22"/>
  <c r="V211" i="22"/>
  <c r="U211" i="22"/>
  <c r="T211" i="22"/>
  <c r="S211" i="22"/>
  <c r="R211" i="22"/>
  <c r="Q211" i="22"/>
  <c r="P211" i="22"/>
  <c r="O211" i="22"/>
  <c r="N211" i="22"/>
  <c r="Y210" i="22"/>
  <c r="X210" i="22"/>
  <c r="W210" i="22"/>
  <c r="V210" i="22"/>
  <c r="U210" i="22"/>
  <c r="T210" i="22"/>
  <c r="S210" i="22"/>
  <c r="R210" i="22"/>
  <c r="Q210" i="22"/>
  <c r="P210" i="22"/>
  <c r="O210" i="22"/>
  <c r="N210" i="22"/>
  <c r="Y209" i="22"/>
  <c r="X209" i="22"/>
  <c r="W209" i="22"/>
  <c r="V209" i="22"/>
  <c r="U209" i="22"/>
  <c r="T209" i="22"/>
  <c r="S209" i="22"/>
  <c r="R209" i="22"/>
  <c r="Q209" i="22"/>
  <c r="P209" i="22"/>
  <c r="O209" i="22"/>
  <c r="N209" i="22"/>
  <c r="Y208" i="22"/>
  <c r="X208" i="22"/>
  <c r="W208" i="22"/>
  <c r="V208" i="22"/>
  <c r="U208" i="22"/>
  <c r="T208" i="22"/>
  <c r="S208" i="22"/>
  <c r="R208" i="22"/>
  <c r="Q208" i="22"/>
  <c r="P208" i="22"/>
  <c r="O208" i="22"/>
  <c r="N208" i="22"/>
  <c r="G200" i="22"/>
  <c r="U199" i="22"/>
  <c r="T199" i="22"/>
  <c r="S199" i="22"/>
  <c r="R199" i="22"/>
  <c r="Q199" i="22"/>
  <c r="P199" i="22"/>
  <c r="O199" i="22"/>
  <c r="N199" i="22"/>
  <c r="U198" i="22"/>
  <c r="T198" i="22"/>
  <c r="S198" i="22"/>
  <c r="R198" i="22"/>
  <c r="Q198" i="22"/>
  <c r="P198" i="22"/>
  <c r="O198" i="22"/>
  <c r="N198" i="22"/>
  <c r="U197" i="22"/>
  <c r="T197" i="22"/>
  <c r="S197" i="22"/>
  <c r="R197" i="22"/>
  <c r="Q197" i="22"/>
  <c r="P197" i="22"/>
  <c r="O197" i="22"/>
  <c r="N197" i="22"/>
  <c r="U196" i="22"/>
  <c r="T196" i="22"/>
  <c r="S196" i="22"/>
  <c r="R196" i="22"/>
  <c r="Q196" i="22"/>
  <c r="P196" i="22"/>
  <c r="O196" i="22"/>
  <c r="N196" i="22"/>
  <c r="Y195" i="22"/>
  <c r="X195" i="22"/>
  <c r="X197" i="22" s="1"/>
  <c r="X199" i="22" s="1"/>
  <c r="W195" i="22"/>
  <c r="W197" i="22" s="1"/>
  <c r="W199" i="22" s="1"/>
  <c r="V195" i="22"/>
  <c r="U195" i="22"/>
  <c r="T195" i="22"/>
  <c r="S195" i="22"/>
  <c r="R195" i="22"/>
  <c r="Q195" i="22"/>
  <c r="P195" i="22"/>
  <c r="O195" i="22"/>
  <c r="N195" i="22"/>
  <c r="Y194" i="22"/>
  <c r="Y196" i="22" s="1"/>
  <c r="Y198" i="22" s="1"/>
  <c r="X194" i="22"/>
  <c r="X196" i="22" s="1"/>
  <c r="X198" i="22" s="1"/>
  <c r="W194" i="22"/>
  <c r="W196" i="22" s="1"/>
  <c r="W198" i="22" s="1"/>
  <c r="V194" i="22"/>
  <c r="V196" i="22" s="1"/>
  <c r="U194" i="22"/>
  <c r="T194" i="22"/>
  <c r="S194" i="22"/>
  <c r="R194" i="22"/>
  <c r="Q194" i="22"/>
  <c r="P194" i="22"/>
  <c r="O194" i="22"/>
  <c r="N194" i="22"/>
  <c r="AS193" i="22"/>
  <c r="AT193" i="22" s="1"/>
  <c r="AU193" i="22" s="1"/>
  <c r="AP193" i="22"/>
  <c r="AQ193" i="22" s="1"/>
  <c r="AR193" i="22" s="1"/>
  <c r="AM193" i="22"/>
  <c r="AN193" i="22" s="1"/>
  <c r="AO193" i="22" s="1"/>
  <c r="AJ193" i="22"/>
  <c r="AK193" i="22" s="1"/>
  <c r="AL193" i="22" s="1"/>
  <c r="AG193" i="22"/>
  <c r="AH193" i="22" s="1"/>
  <c r="AI193" i="22" s="1"/>
  <c r="AD193" i="22"/>
  <c r="AE193" i="22" s="1"/>
  <c r="AF193" i="22" s="1"/>
  <c r="Y192" i="22"/>
  <c r="X192" i="22"/>
  <c r="W192" i="22"/>
  <c r="V192" i="22"/>
  <c r="U192" i="22"/>
  <c r="T192" i="22"/>
  <c r="S192" i="22"/>
  <c r="R192" i="22"/>
  <c r="Q192" i="22"/>
  <c r="P192" i="22"/>
  <c r="O192" i="22"/>
  <c r="N192" i="22"/>
  <c r="Y191" i="22"/>
  <c r="X191" i="22"/>
  <c r="W191" i="22"/>
  <c r="V191" i="22"/>
  <c r="U191" i="22"/>
  <c r="T191" i="22"/>
  <c r="S191" i="22"/>
  <c r="R191" i="22"/>
  <c r="Q191" i="22"/>
  <c r="P191" i="22"/>
  <c r="O191" i="22"/>
  <c r="N191" i="22"/>
  <c r="Y190" i="22"/>
  <c r="X190" i="22"/>
  <c r="W190" i="22"/>
  <c r="V190" i="22"/>
  <c r="U190" i="22"/>
  <c r="T190" i="22"/>
  <c r="S190" i="22"/>
  <c r="R190" i="22"/>
  <c r="Q190" i="22"/>
  <c r="P190" i="22"/>
  <c r="O190" i="22"/>
  <c r="N190" i="22"/>
  <c r="Y189" i="22"/>
  <c r="X189" i="22"/>
  <c r="W189" i="22"/>
  <c r="V189" i="22"/>
  <c r="U189" i="22"/>
  <c r="T189" i="22"/>
  <c r="S189" i="22"/>
  <c r="R189" i="22"/>
  <c r="Q189" i="22"/>
  <c r="P189" i="22"/>
  <c r="O189" i="22"/>
  <c r="N189" i="22"/>
  <c r="G182" i="22"/>
  <c r="U181" i="22"/>
  <c r="T181" i="22"/>
  <c r="S181" i="22"/>
  <c r="R181" i="22"/>
  <c r="Q181" i="22"/>
  <c r="P181" i="22"/>
  <c r="O181" i="22"/>
  <c r="N181" i="22"/>
  <c r="U180" i="22"/>
  <c r="T180" i="22"/>
  <c r="S180" i="22"/>
  <c r="R180" i="22"/>
  <c r="Q180" i="22"/>
  <c r="P180" i="22"/>
  <c r="O180" i="22"/>
  <c r="N180" i="22"/>
  <c r="U179" i="22"/>
  <c r="T179" i="22"/>
  <c r="S179" i="22"/>
  <c r="R179" i="22"/>
  <c r="Q179" i="22"/>
  <c r="P179" i="22"/>
  <c r="O179" i="22"/>
  <c r="N179" i="22"/>
  <c r="U178" i="22"/>
  <c r="T178" i="22"/>
  <c r="S178" i="22"/>
  <c r="R178" i="22"/>
  <c r="Q178" i="22"/>
  <c r="P178" i="22"/>
  <c r="O178" i="22"/>
  <c r="N178" i="22"/>
  <c r="Y177" i="22"/>
  <c r="Y179" i="22" s="1"/>
  <c r="X177" i="22"/>
  <c r="X179" i="22" s="1"/>
  <c r="X181" i="22" s="1"/>
  <c r="W177" i="22"/>
  <c r="W179" i="22" s="1"/>
  <c r="W181" i="22" s="1"/>
  <c r="V177" i="22"/>
  <c r="U177" i="22"/>
  <c r="T177" i="22"/>
  <c r="S177" i="22"/>
  <c r="R177" i="22"/>
  <c r="Q177" i="22"/>
  <c r="P177" i="22"/>
  <c r="O177" i="22"/>
  <c r="N177" i="22"/>
  <c r="Y176" i="22"/>
  <c r="Y178" i="22" s="1"/>
  <c r="X176" i="22"/>
  <c r="X178" i="22" s="1"/>
  <c r="X180" i="22" s="1"/>
  <c r="W176" i="22"/>
  <c r="W178" i="22" s="1"/>
  <c r="W180" i="22" s="1"/>
  <c r="V176" i="22"/>
  <c r="V178" i="22" s="1"/>
  <c r="U176" i="22"/>
  <c r="T176" i="22"/>
  <c r="S176" i="22"/>
  <c r="R176" i="22"/>
  <c r="Q176" i="22"/>
  <c r="P176" i="22"/>
  <c r="O176" i="22"/>
  <c r="N176" i="22"/>
  <c r="AS175" i="22"/>
  <c r="AT175" i="22" s="1"/>
  <c r="AU175" i="22" s="1"/>
  <c r="AP175" i="22"/>
  <c r="AQ175" i="22" s="1"/>
  <c r="AR175" i="22" s="1"/>
  <c r="AM175" i="22"/>
  <c r="AN175" i="22" s="1"/>
  <c r="AO175" i="22" s="1"/>
  <c r="AJ175" i="22"/>
  <c r="AK175" i="22" s="1"/>
  <c r="AL175" i="22" s="1"/>
  <c r="AG175" i="22"/>
  <c r="AH175" i="22" s="1"/>
  <c r="AI175" i="22" s="1"/>
  <c r="AD175" i="22"/>
  <c r="AE175" i="22" s="1"/>
  <c r="AF175" i="22" s="1"/>
  <c r="Y174" i="22"/>
  <c r="X174" i="22"/>
  <c r="W174" i="22"/>
  <c r="V174" i="22"/>
  <c r="U174" i="22"/>
  <c r="T174" i="22"/>
  <c r="S174" i="22"/>
  <c r="R174" i="22"/>
  <c r="Q174" i="22"/>
  <c r="P174" i="22"/>
  <c r="O174" i="22"/>
  <c r="N174" i="22"/>
  <c r="Y173" i="22"/>
  <c r="X173" i="22"/>
  <c r="W173" i="22"/>
  <c r="V173" i="22"/>
  <c r="U173" i="22"/>
  <c r="T173" i="22"/>
  <c r="S173" i="22"/>
  <c r="R173" i="22"/>
  <c r="Q173" i="22"/>
  <c r="P173" i="22"/>
  <c r="O173" i="22"/>
  <c r="N173" i="22"/>
  <c r="Y172" i="22"/>
  <c r="X172" i="22"/>
  <c r="W172" i="22"/>
  <c r="V172" i="22"/>
  <c r="U172" i="22"/>
  <c r="T172" i="22"/>
  <c r="S172" i="22"/>
  <c r="R172" i="22"/>
  <c r="Q172" i="22"/>
  <c r="P172" i="22"/>
  <c r="O172" i="22"/>
  <c r="N172" i="22"/>
  <c r="Y171" i="22"/>
  <c r="X171" i="22"/>
  <c r="W171" i="22"/>
  <c r="V171" i="22"/>
  <c r="U171" i="22"/>
  <c r="T171" i="22"/>
  <c r="S171" i="22"/>
  <c r="R171" i="22"/>
  <c r="Q171" i="22"/>
  <c r="P171" i="22"/>
  <c r="O171" i="22"/>
  <c r="N171" i="22"/>
  <c r="G164" i="22"/>
  <c r="U163" i="22"/>
  <c r="T163" i="22"/>
  <c r="S163" i="22"/>
  <c r="R163" i="22"/>
  <c r="Q163" i="22"/>
  <c r="P163" i="22"/>
  <c r="O163" i="22"/>
  <c r="N163" i="22"/>
  <c r="U162" i="22"/>
  <c r="T162" i="22"/>
  <c r="S162" i="22"/>
  <c r="R162" i="22"/>
  <c r="Q162" i="22"/>
  <c r="P162" i="22"/>
  <c r="O162" i="22"/>
  <c r="N162" i="22"/>
  <c r="U161" i="22"/>
  <c r="T161" i="22"/>
  <c r="S161" i="22"/>
  <c r="R161" i="22"/>
  <c r="Q161" i="22"/>
  <c r="P161" i="22"/>
  <c r="O161" i="22"/>
  <c r="N161" i="22"/>
  <c r="U160" i="22"/>
  <c r="T160" i="22"/>
  <c r="S160" i="22"/>
  <c r="R160" i="22"/>
  <c r="Q160" i="22"/>
  <c r="P160" i="22"/>
  <c r="O160" i="22"/>
  <c r="N160" i="22"/>
  <c r="Y159" i="22"/>
  <c r="Y161" i="22" s="1"/>
  <c r="X159" i="22"/>
  <c r="X161" i="22" s="1"/>
  <c r="X163" i="22" s="1"/>
  <c r="W159" i="22"/>
  <c r="W161" i="22" s="1"/>
  <c r="W163" i="22" s="1"/>
  <c r="V159" i="22"/>
  <c r="U159" i="22"/>
  <c r="T159" i="22"/>
  <c r="S159" i="22"/>
  <c r="R159" i="22"/>
  <c r="Q159" i="22"/>
  <c r="P159" i="22"/>
  <c r="O159" i="22"/>
  <c r="N159" i="22"/>
  <c r="Y158" i="22"/>
  <c r="Y160" i="22" s="1"/>
  <c r="X158" i="22"/>
  <c r="X160" i="22" s="1"/>
  <c r="X162" i="22" s="1"/>
  <c r="W158" i="22"/>
  <c r="W160" i="22" s="1"/>
  <c r="W162" i="22" s="1"/>
  <c r="V158" i="22"/>
  <c r="V160" i="22" s="1"/>
  <c r="U158" i="22"/>
  <c r="T158" i="22"/>
  <c r="S158" i="22"/>
  <c r="R158" i="22"/>
  <c r="Q158" i="22"/>
  <c r="P158" i="22"/>
  <c r="O158" i="22"/>
  <c r="N158" i="22"/>
  <c r="AS157" i="22"/>
  <c r="AT157" i="22" s="1"/>
  <c r="AU157" i="22" s="1"/>
  <c r="AP157" i="22"/>
  <c r="AQ157" i="22" s="1"/>
  <c r="AR157" i="22" s="1"/>
  <c r="AM157" i="22"/>
  <c r="AN157" i="22" s="1"/>
  <c r="AO157" i="22" s="1"/>
  <c r="AJ157" i="22"/>
  <c r="AK157" i="22" s="1"/>
  <c r="AL157" i="22" s="1"/>
  <c r="AG157" i="22"/>
  <c r="AH157" i="22" s="1"/>
  <c r="AI157" i="22" s="1"/>
  <c r="AD157" i="22"/>
  <c r="AE157" i="22" s="1"/>
  <c r="AF157" i="22" s="1"/>
  <c r="Y156" i="22"/>
  <c r="X156" i="22"/>
  <c r="W156" i="22"/>
  <c r="V156" i="22"/>
  <c r="U156" i="22"/>
  <c r="T156" i="22"/>
  <c r="S156" i="22"/>
  <c r="R156" i="22"/>
  <c r="Q156" i="22"/>
  <c r="P156" i="22"/>
  <c r="O156" i="22"/>
  <c r="N156" i="22"/>
  <c r="Y155" i="22"/>
  <c r="X155" i="22"/>
  <c r="W155" i="22"/>
  <c r="V155" i="22"/>
  <c r="U155" i="22"/>
  <c r="T155" i="22"/>
  <c r="S155" i="22"/>
  <c r="R155" i="22"/>
  <c r="Q155" i="22"/>
  <c r="P155" i="22"/>
  <c r="O155" i="22"/>
  <c r="N155" i="22"/>
  <c r="Y154" i="22"/>
  <c r="X154" i="22"/>
  <c r="W154" i="22"/>
  <c r="V154" i="22"/>
  <c r="U154" i="22"/>
  <c r="T154" i="22"/>
  <c r="S154" i="22"/>
  <c r="R154" i="22"/>
  <c r="Q154" i="22"/>
  <c r="P154" i="22"/>
  <c r="O154" i="22"/>
  <c r="N154" i="22"/>
  <c r="Y153" i="22"/>
  <c r="X153" i="22"/>
  <c r="W153" i="22"/>
  <c r="V153" i="22"/>
  <c r="U153" i="22"/>
  <c r="T153" i="22"/>
  <c r="S153" i="22"/>
  <c r="R153" i="22"/>
  <c r="Q153" i="22"/>
  <c r="P153" i="22"/>
  <c r="O153" i="22"/>
  <c r="N153" i="22"/>
  <c r="K146" i="22"/>
  <c r="J146" i="22"/>
  <c r="G146" i="22"/>
  <c r="U145" i="22"/>
  <c r="T145" i="22"/>
  <c r="S145" i="22"/>
  <c r="R145" i="22"/>
  <c r="Q145" i="22"/>
  <c r="P145" i="22"/>
  <c r="O145" i="22"/>
  <c r="N145" i="22"/>
  <c r="U144" i="22"/>
  <c r="T144" i="22"/>
  <c r="S144" i="22"/>
  <c r="R144" i="22"/>
  <c r="Q144" i="22"/>
  <c r="P144" i="22"/>
  <c r="O144" i="22"/>
  <c r="N144" i="22"/>
  <c r="U143" i="22"/>
  <c r="T143" i="22"/>
  <c r="S143" i="22"/>
  <c r="R143" i="22"/>
  <c r="Q143" i="22"/>
  <c r="P143" i="22"/>
  <c r="O143" i="22"/>
  <c r="N143" i="22"/>
  <c r="U142" i="22"/>
  <c r="T142" i="22"/>
  <c r="S142" i="22"/>
  <c r="R142" i="22"/>
  <c r="Q142" i="22"/>
  <c r="P142" i="22"/>
  <c r="O142" i="22"/>
  <c r="N142" i="22"/>
  <c r="Y141" i="22"/>
  <c r="Y143" i="22" s="1"/>
  <c r="X141" i="22"/>
  <c r="X143" i="22" s="1"/>
  <c r="X145" i="22" s="1"/>
  <c r="W141" i="22"/>
  <c r="W143" i="22" s="1"/>
  <c r="W145" i="22" s="1"/>
  <c r="V141" i="22"/>
  <c r="U141" i="22"/>
  <c r="T141" i="22"/>
  <c r="S141" i="22"/>
  <c r="R141" i="22"/>
  <c r="Q141" i="22"/>
  <c r="P141" i="22"/>
  <c r="O141" i="22"/>
  <c r="N141" i="22"/>
  <c r="Y140" i="22"/>
  <c r="Y142" i="22" s="1"/>
  <c r="X140" i="22"/>
  <c r="X142" i="22" s="1"/>
  <c r="X144" i="22" s="1"/>
  <c r="W140" i="22"/>
  <c r="W142" i="22" s="1"/>
  <c r="W144" i="22" s="1"/>
  <c r="V140" i="22"/>
  <c r="V142" i="22" s="1"/>
  <c r="U140" i="22"/>
  <c r="T140" i="22"/>
  <c r="S140" i="22"/>
  <c r="R140" i="22"/>
  <c r="Q140" i="22"/>
  <c r="P140" i="22"/>
  <c r="O140" i="22"/>
  <c r="N140" i="22"/>
  <c r="AS139" i="22"/>
  <c r="AT139" i="22" s="1"/>
  <c r="AU139" i="22" s="1"/>
  <c r="AP139" i="22"/>
  <c r="AQ139" i="22" s="1"/>
  <c r="AR139" i="22" s="1"/>
  <c r="AM139" i="22"/>
  <c r="AN139" i="22" s="1"/>
  <c r="AO139" i="22" s="1"/>
  <c r="AJ139" i="22"/>
  <c r="AK139" i="22" s="1"/>
  <c r="AL139" i="22" s="1"/>
  <c r="AG139" i="22"/>
  <c r="AH139" i="22" s="1"/>
  <c r="AI139" i="22" s="1"/>
  <c r="AD139" i="22"/>
  <c r="AE139" i="22" s="1"/>
  <c r="AF139" i="22" s="1"/>
  <c r="Y138" i="22"/>
  <c r="X138" i="22"/>
  <c r="W138" i="22"/>
  <c r="V138" i="22"/>
  <c r="U138" i="22"/>
  <c r="T138" i="22"/>
  <c r="S138" i="22"/>
  <c r="R138" i="22"/>
  <c r="Q138" i="22"/>
  <c r="P138" i="22"/>
  <c r="O138" i="22"/>
  <c r="N138" i="22"/>
  <c r="Y137" i="22"/>
  <c r="X137" i="22"/>
  <c r="W137" i="22"/>
  <c r="V137" i="22"/>
  <c r="U137" i="22"/>
  <c r="T137" i="22"/>
  <c r="S137" i="22"/>
  <c r="R137" i="22"/>
  <c r="Q137" i="22"/>
  <c r="P137" i="22"/>
  <c r="O137" i="22"/>
  <c r="N137" i="22"/>
  <c r="Y136" i="22"/>
  <c r="X136" i="22"/>
  <c r="W136" i="22"/>
  <c r="V136" i="22"/>
  <c r="U136" i="22"/>
  <c r="T136" i="22"/>
  <c r="S136" i="22"/>
  <c r="R136" i="22"/>
  <c r="Q136" i="22"/>
  <c r="P136" i="22"/>
  <c r="O136" i="22"/>
  <c r="N136" i="22"/>
  <c r="Y135" i="22"/>
  <c r="X135" i="22"/>
  <c r="W135" i="22"/>
  <c r="V135" i="22"/>
  <c r="U135" i="22"/>
  <c r="T135" i="22"/>
  <c r="S135" i="22"/>
  <c r="R135" i="22"/>
  <c r="Q135" i="22"/>
  <c r="P135" i="22"/>
  <c r="O135" i="22"/>
  <c r="N135" i="22"/>
  <c r="G128" i="22"/>
  <c r="U127" i="22"/>
  <c r="T127" i="22"/>
  <c r="S127" i="22"/>
  <c r="R127" i="22"/>
  <c r="Q127" i="22"/>
  <c r="P127" i="22"/>
  <c r="O127" i="22"/>
  <c r="N127" i="22"/>
  <c r="U126" i="22"/>
  <c r="T126" i="22"/>
  <c r="S126" i="22"/>
  <c r="R126" i="22"/>
  <c r="Q126" i="22"/>
  <c r="P126" i="22"/>
  <c r="O126" i="22"/>
  <c r="N126" i="22"/>
  <c r="U125" i="22"/>
  <c r="T125" i="22"/>
  <c r="S125" i="22"/>
  <c r="R125" i="22"/>
  <c r="Q125" i="22"/>
  <c r="P125" i="22"/>
  <c r="O125" i="22"/>
  <c r="N125" i="22"/>
  <c r="U124" i="22"/>
  <c r="T124" i="22"/>
  <c r="S124" i="22"/>
  <c r="R124" i="22"/>
  <c r="Q124" i="22"/>
  <c r="P124" i="22"/>
  <c r="O124" i="22"/>
  <c r="N124" i="22"/>
  <c r="Y123" i="22"/>
  <c r="Y125" i="22" s="1"/>
  <c r="Y127" i="22" s="1"/>
  <c r="X123" i="22"/>
  <c r="X125" i="22" s="1"/>
  <c r="X127" i="22" s="1"/>
  <c r="W123" i="22"/>
  <c r="W125" i="22" s="1"/>
  <c r="W127" i="22" s="1"/>
  <c r="V123" i="22"/>
  <c r="U123" i="22"/>
  <c r="T123" i="22"/>
  <c r="S123" i="22"/>
  <c r="R123" i="22"/>
  <c r="Q123" i="22"/>
  <c r="P123" i="22"/>
  <c r="O123" i="22"/>
  <c r="N123" i="22"/>
  <c r="Y122" i="22"/>
  <c r="Y124" i="22" s="1"/>
  <c r="X122" i="22"/>
  <c r="X124" i="22" s="1"/>
  <c r="X126" i="22" s="1"/>
  <c r="W122" i="22"/>
  <c r="W124" i="22" s="1"/>
  <c r="W126" i="22" s="1"/>
  <c r="V122" i="22"/>
  <c r="U122" i="22"/>
  <c r="T122" i="22"/>
  <c r="S122" i="22"/>
  <c r="R122" i="22"/>
  <c r="Q122" i="22"/>
  <c r="P122" i="22"/>
  <c r="O122" i="22"/>
  <c r="N122" i="22"/>
  <c r="AS121" i="22"/>
  <c r="AT121" i="22" s="1"/>
  <c r="AU121" i="22" s="1"/>
  <c r="AP121" i="22"/>
  <c r="AQ121" i="22" s="1"/>
  <c r="AR121" i="22" s="1"/>
  <c r="AM121" i="22"/>
  <c r="AN121" i="22" s="1"/>
  <c r="AO121" i="22" s="1"/>
  <c r="AJ121" i="22"/>
  <c r="AK121" i="22" s="1"/>
  <c r="AL121" i="22" s="1"/>
  <c r="AG121" i="22"/>
  <c r="AH121" i="22" s="1"/>
  <c r="AI121" i="22" s="1"/>
  <c r="AD121" i="22"/>
  <c r="AE121" i="22" s="1"/>
  <c r="AF121" i="22" s="1"/>
  <c r="Y120" i="22"/>
  <c r="X120" i="22"/>
  <c r="W120" i="22"/>
  <c r="V120" i="22"/>
  <c r="U120" i="22"/>
  <c r="T120" i="22"/>
  <c r="S120" i="22"/>
  <c r="R120" i="22"/>
  <c r="Q120" i="22"/>
  <c r="P120" i="22"/>
  <c r="O120" i="22"/>
  <c r="N120" i="22"/>
  <c r="Y119" i="22"/>
  <c r="X119" i="22"/>
  <c r="W119" i="22"/>
  <c r="V119" i="22"/>
  <c r="U119" i="22"/>
  <c r="T119" i="22"/>
  <c r="S119" i="22"/>
  <c r="R119" i="22"/>
  <c r="Q119" i="22"/>
  <c r="P119" i="22"/>
  <c r="O119" i="22"/>
  <c r="N119" i="22"/>
  <c r="AG118" i="22"/>
  <c r="Y118" i="22"/>
  <c r="X118" i="22"/>
  <c r="W118" i="22"/>
  <c r="V118" i="22"/>
  <c r="U118" i="22"/>
  <c r="T118" i="22"/>
  <c r="S118" i="22"/>
  <c r="R118" i="22"/>
  <c r="Q118" i="22"/>
  <c r="P118" i="22"/>
  <c r="O118" i="22"/>
  <c r="N118" i="22"/>
  <c r="Y117" i="22"/>
  <c r="X117" i="22"/>
  <c r="W117" i="22"/>
  <c r="V117" i="22"/>
  <c r="U117" i="22"/>
  <c r="T117" i="22"/>
  <c r="S117" i="22"/>
  <c r="R117" i="22"/>
  <c r="Q117" i="22"/>
  <c r="P117" i="22"/>
  <c r="O117" i="22"/>
  <c r="N117" i="22"/>
  <c r="K110" i="22"/>
  <c r="U109" i="22"/>
  <c r="T109" i="22"/>
  <c r="S109" i="22"/>
  <c r="R109" i="22"/>
  <c r="Q109" i="22"/>
  <c r="P109" i="22"/>
  <c r="O109" i="22"/>
  <c r="N109" i="22"/>
  <c r="U108" i="22"/>
  <c r="T108" i="22"/>
  <c r="S108" i="22"/>
  <c r="R108" i="22"/>
  <c r="Q108" i="22"/>
  <c r="P108" i="22"/>
  <c r="O108" i="22"/>
  <c r="N108" i="22"/>
  <c r="U107" i="22"/>
  <c r="T107" i="22"/>
  <c r="S107" i="22"/>
  <c r="R107" i="22"/>
  <c r="Q107" i="22"/>
  <c r="P107" i="22"/>
  <c r="O107" i="22"/>
  <c r="N107" i="22"/>
  <c r="U106" i="22"/>
  <c r="T106" i="22"/>
  <c r="S106" i="22"/>
  <c r="R106" i="22"/>
  <c r="Q106" i="22"/>
  <c r="P106" i="22"/>
  <c r="O106" i="22"/>
  <c r="N106" i="22"/>
  <c r="Y105" i="22"/>
  <c r="Y107" i="22" s="1"/>
  <c r="X105" i="22"/>
  <c r="W105" i="22"/>
  <c r="W107" i="22" s="1"/>
  <c r="W109" i="22" s="1"/>
  <c r="V105" i="22"/>
  <c r="U105" i="22"/>
  <c r="T105" i="22"/>
  <c r="S105" i="22"/>
  <c r="R105" i="22"/>
  <c r="Q105" i="22"/>
  <c r="P105" i="22"/>
  <c r="O105" i="22"/>
  <c r="N105" i="22"/>
  <c r="Y104" i="22"/>
  <c r="Y106" i="22" s="1"/>
  <c r="Y108" i="22" s="1"/>
  <c r="X104" i="22"/>
  <c r="X106" i="22" s="1"/>
  <c r="X108" i="22" s="1"/>
  <c r="W104" i="22"/>
  <c r="W106" i="22" s="1"/>
  <c r="W108" i="22" s="1"/>
  <c r="V104" i="22"/>
  <c r="V106" i="22" s="1"/>
  <c r="U104" i="22"/>
  <c r="T104" i="22"/>
  <c r="S104" i="22"/>
  <c r="R104" i="22"/>
  <c r="Q104" i="22"/>
  <c r="P104" i="22"/>
  <c r="O104" i="22"/>
  <c r="N104" i="22"/>
  <c r="AS103" i="22"/>
  <c r="AT103" i="22" s="1"/>
  <c r="AU103" i="22" s="1"/>
  <c r="AP103" i="22"/>
  <c r="AQ103" i="22" s="1"/>
  <c r="AR103" i="22" s="1"/>
  <c r="AM103" i="22"/>
  <c r="AN103" i="22" s="1"/>
  <c r="AO103" i="22" s="1"/>
  <c r="AJ103" i="22"/>
  <c r="AK103" i="22" s="1"/>
  <c r="AL103" i="22" s="1"/>
  <c r="AG103" i="22"/>
  <c r="AH103" i="22" s="1"/>
  <c r="AI103" i="22" s="1"/>
  <c r="AD103" i="22"/>
  <c r="AE103" i="22" s="1"/>
  <c r="AF103" i="22" s="1"/>
  <c r="Y102" i="22"/>
  <c r="X102" i="22"/>
  <c r="W102" i="22"/>
  <c r="V102" i="22"/>
  <c r="U102" i="22"/>
  <c r="T102" i="22"/>
  <c r="S102" i="22"/>
  <c r="R102" i="22"/>
  <c r="Q102" i="22"/>
  <c r="P102" i="22"/>
  <c r="O102" i="22"/>
  <c r="N102" i="22"/>
  <c r="Y101" i="22"/>
  <c r="X101" i="22"/>
  <c r="W101" i="22"/>
  <c r="V101" i="22"/>
  <c r="U101" i="22"/>
  <c r="T101" i="22"/>
  <c r="S101" i="22"/>
  <c r="R101" i="22"/>
  <c r="Q101" i="22"/>
  <c r="P101" i="22"/>
  <c r="O101" i="22"/>
  <c r="N101" i="22"/>
  <c r="Y100" i="22"/>
  <c r="X100" i="22"/>
  <c r="W100" i="22"/>
  <c r="V100" i="22"/>
  <c r="U100" i="22"/>
  <c r="T100" i="22"/>
  <c r="S100" i="22"/>
  <c r="R100" i="22"/>
  <c r="Q100" i="22"/>
  <c r="P100" i="22"/>
  <c r="O100" i="22"/>
  <c r="N100" i="22"/>
  <c r="Y99" i="22"/>
  <c r="X99" i="22"/>
  <c r="W99" i="22"/>
  <c r="V99" i="22"/>
  <c r="U99" i="22"/>
  <c r="T99" i="22"/>
  <c r="S99" i="22"/>
  <c r="R99" i="22"/>
  <c r="Q99" i="22"/>
  <c r="P99" i="22"/>
  <c r="O99" i="22"/>
  <c r="N99" i="22"/>
  <c r="U91" i="22"/>
  <c r="T91" i="22"/>
  <c r="S91" i="22"/>
  <c r="R91" i="22"/>
  <c r="Q91" i="22"/>
  <c r="P91" i="22"/>
  <c r="O91" i="22"/>
  <c r="N91" i="22"/>
  <c r="U90" i="22"/>
  <c r="T90" i="22"/>
  <c r="S90" i="22"/>
  <c r="R90" i="22"/>
  <c r="Q90" i="22"/>
  <c r="P90" i="22"/>
  <c r="O90" i="22"/>
  <c r="N90" i="22"/>
  <c r="U89" i="22"/>
  <c r="T89" i="22"/>
  <c r="S89" i="22"/>
  <c r="R89" i="22"/>
  <c r="Q89" i="22"/>
  <c r="P89" i="22"/>
  <c r="O89" i="22"/>
  <c r="N89" i="22"/>
  <c r="U88" i="22"/>
  <c r="T88" i="22"/>
  <c r="S88" i="22"/>
  <c r="R88" i="22"/>
  <c r="Q88" i="22"/>
  <c r="P88" i="22"/>
  <c r="O88" i="22"/>
  <c r="N88" i="22"/>
  <c r="Y87" i="22"/>
  <c r="Y89" i="22" s="1"/>
  <c r="X87" i="22"/>
  <c r="W87" i="22"/>
  <c r="W89" i="22" s="1"/>
  <c r="W91" i="22" s="1"/>
  <c r="V87" i="22"/>
  <c r="U87" i="22"/>
  <c r="T87" i="22"/>
  <c r="S87" i="22"/>
  <c r="R87" i="22"/>
  <c r="Q87" i="22"/>
  <c r="P87" i="22"/>
  <c r="O87" i="22"/>
  <c r="N87" i="22"/>
  <c r="Y86" i="22"/>
  <c r="Y88" i="22" s="1"/>
  <c r="Y90" i="22" s="1"/>
  <c r="X86" i="22"/>
  <c r="X88" i="22" s="1"/>
  <c r="X90" i="22" s="1"/>
  <c r="W86" i="22"/>
  <c r="W88" i="22" s="1"/>
  <c r="W90" i="22" s="1"/>
  <c r="V86" i="22"/>
  <c r="V88" i="22" s="1"/>
  <c r="U86" i="22"/>
  <c r="T86" i="22"/>
  <c r="S86" i="22"/>
  <c r="R86" i="22"/>
  <c r="Q86" i="22"/>
  <c r="P86" i="22"/>
  <c r="O86" i="22"/>
  <c r="N86" i="22"/>
  <c r="AS85" i="22"/>
  <c r="AT85" i="22" s="1"/>
  <c r="AU85" i="22" s="1"/>
  <c r="AP85" i="22"/>
  <c r="AQ85" i="22" s="1"/>
  <c r="AR85" i="22" s="1"/>
  <c r="AM85" i="22"/>
  <c r="AN85" i="22" s="1"/>
  <c r="AO85" i="22" s="1"/>
  <c r="AJ85" i="22"/>
  <c r="AK85" i="22" s="1"/>
  <c r="AL85" i="22" s="1"/>
  <c r="AG85" i="22"/>
  <c r="AH85" i="22" s="1"/>
  <c r="AI85" i="22" s="1"/>
  <c r="AD85" i="22"/>
  <c r="AE85" i="22" s="1"/>
  <c r="AF85" i="22" s="1"/>
  <c r="Y84" i="22"/>
  <c r="X84" i="22"/>
  <c r="W84" i="22"/>
  <c r="V84" i="22"/>
  <c r="U84" i="22"/>
  <c r="T84" i="22"/>
  <c r="S84" i="22"/>
  <c r="R84" i="22"/>
  <c r="Q84" i="22"/>
  <c r="P84" i="22"/>
  <c r="O84" i="22"/>
  <c r="N84" i="22"/>
  <c r="Y83" i="22"/>
  <c r="X83" i="22"/>
  <c r="W83" i="22"/>
  <c r="V83" i="22"/>
  <c r="U83" i="22"/>
  <c r="T83" i="22"/>
  <c r="S83" i="22"/>
  <c r="R83" i="22"/>
  <c r="Q83" i="22"/>
  <c r="P83" i="22"/>
  <c r="O83" i="22"/>
  <c r="N83" i="22"/>
  <c r="Y82" i="22"/>
  <c r="X82" i="22"/>
  <c r="W82" i="22"/>
  <c r="V82" i="22"/>
  <c r="U82" i="22"/>
  <c r="T82" i="22"/>
  <c r="S82" i="22"/>
  <c r="R82" i="22"/>
  <c r="Q82" i="22"/>
  <c r="P82" i="22"/>
  <c r="O82" i="22"/>
  <c r="N82" i="22"/>
  <c r="Y81" i="22"/>
  <c r="X81" i="22"/>
  <c r="W81" i="22"/>
  <c r="V81" i="22"/>
  <c r="U81" i="22"/>
  <c r="T81" i="22"/>
  <c r="S81" i="22"/>
  <c r="R81" i="22"/>
  <c r="Q81" i="22"/>
  <c r="P81" i="22"/>
  <c r="O81" i="22"/>
  <c r="N81" i="22"/>
  <c r="G74" i="22"/>
  <c r="F74" i="22"/>
  <c r="U73" i="22"/>
  <c r="T73" i="22"/>
  <c r="S73" i="22"/>
  <c r="R73" i="22"/>
  <c r="Q73" i="22"/>
  <c r="P73" i="22"/>
  <c r="O73" i="22"/>
  <c r="N73" i="22"/>
  <c r="U72" i="22"/>
  <c r="T72" i="22"/>
  <c r="S72" i="22"/>
  <c r="R72" i="22"/>
  <c r="Q72" i="22"/>
  <c r="P72" i="22"/>
  <c r="O72" i="22"/>
  <c r="N72" i="22"/>
  <c r="U71" i="22"/>
  <c r="T71" i="22"/>
  <c r="S71" i="22"/>
  <c r="R71" i="22"/>
  <c r="Q71" i="22"/>
  <c r="P71" i="22"/>
  <c r="O71" i="22"/>
  <c r="N71" i="22"/>
  <c r="U70" i="22"/>
  <c r="T70" i="22"/>
  <c r="S70" i="22"/>
  <c r="R70" i="22"/>
  <c r="Q70" i="22"/>
  <c r="P70" i="22"/>
  <c r="O70" i="22"/>
  <c r="N70" i="22"/>
  <c r="Y69" i="22"/>
  <c r="Y71" i="22" s="1"/>
  <c r="Y73" i="22" s="1"/>
  <c r="X69" i="22"/>
  <c r="X71" i="22" s="1"/>
  <c r="X73" i="22" s="1"/>
  <c r="W69" i="22"/>
  <c r="W71" i="22" s="1"/>
  <c r="W73" i="22" s="1"/>
  <c r="V69" i="22"/>
  <c r="U69" i="22"/>
  <c r="T69" i="22"/>
  <c r="S69" i="22"/>
  <c r="R69" i="22"/>
  <c r="Q69" i="22"/>
  <c r="P69" i="22"/>
  <c r="O69" i="22"/>
  <c r="N69" i="22"/>
  <c r="Y68" i="22"/>
  <c r="Y70" i="22" s="1"/>
  <c r="X68" i="22"/>
  <c r="X70" i="22" s="1"/>
  <c r="X72" i="22" s="1"/>
  <c r="W68" i="22"/>
  <c r="W70" i="22" s="1"/>
  <c r="W72" i="22" s="1"/>
  <c r="V68" i="22"/>
  <c r="U68" i="22"/>
  <c r="T68" i="22"/>
  <c r="S68" i="22"/>
  <c r="R68" i="22"/>
  <c r="Q68" i="22"/>
  <c r="P68" i="22"/>
  <c r="O68" i="22"/>
  <c r="N68" i="22"/>
  <c r="AS67" i="22"/>
  <c r="AT67" i="22" s="1"/>
  <c r="AU67" i="22" s="1"/>
  <c r="AP67" i="22"/>
  <c r="AQ67" i="22" s="1"/>
  <c r="AR67" i="22" s="1"/>
  <c r="AM67" i="22"/>
  <c r="AN67" i="22" s="1"/>
  <c r="AO67" i="22" s="1"/>
  <c r="AJ67" i="22"/>
  <c r="AK67" i="22" s="1"/>
  <c r="AL67" i="22" s="1"/>
  <c r="AG67" i="22"/>
  <c r="AH67" i="22" s="1"/>
  <c r="AI67" i="22" s="1"/>
  <c r="AD67" i="22"/>
  <c r="AE67" i="22" s="1"/>
  <c r="AF67" i="22" s="1"/>
  <c r="Y66" i="22"/>
  <c r="X66" i="22"/>
  <c r="W66" i="22"/>
  <c r="V66" i="22"/>
  <c r="U66" i="22"/>
  <c r="T66" i="22"/>
  <c r="S66" i="22"/>
  <c r="R66" i="22"/>
  <c r="Q66" i="22"/>
  <c r="P66" i="22"/>
  <c r="O66" i="22"/>
  <c r="N66" i="22"/>
  <c r="Y65" i="22"/>
  <c r="X65" i="22"/>
  <c r="W65" i="22"/>
  <c r="V65" i="22"/>
  <c r="U65" i="22"/>
  <c r="T65" i="22"/>
  <c r="S65" i="22"/>
  <c r="R65" i="22"/>
  <c r="Q65" i="22"/>
  <c r="P65" i="22"/>
  <c r="O65" i="22"/>
  <c r="N65" i="22"/>
  <c r="Y64" i="22"/>
  <c r="X64" i="22"/>
  <c r="W64" i="22"/>
  <c r="V64" i="22"/>
  <c r="U64" i="22"/>
  <c r="T64" i="22"/>
  <c r="S64" i="22"/>
  <c r="R64" i="22"/>
  <c r="Q64" i="22"/>
  <c r="P64" i="22"/>
  <c r="O64" i="22"/>
  <c r="N64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K56" i="22"/>
  <c r="U55" i="22"/>
  <c r="T55" i="22"/>
  <c r="S55" i="22"/>
  <c r="R55" i="22"/>
  <c r="Q55" i="22"/>
  <c r="P55" i="22"/>
  <c r="O55" i="22"/>
  <c r="N55" i="22"/>
  <c r="U54" i="22"/>
  <c r="T54" i="22"/>
  <c r="S54" i="22"/>
  <c r="R54" i="22"/>
  <c r="Q54" i="22"/>
  <c r="P54" i="22"/>
  <c r="O54" i="22"/>
  <c r="N54" i="22"/>
  <c r="U53" i="22"/>
  <c r="T53" i="22"/>
  <c r="S53" i="22"/>
  <c r="R53" i="22"/>
  <c r="Q53" i="22"/>
  <c r="P53" i="22"/>
  <c r="O53" i="22"/>
  <c r="N53" i="22"/>
  <c r="U52" i="22"/>
  <c r="T52" i="22"/>
  <c r="S52" i="22"/>
  <c r="R52" i="22"/>
  <c r="Q52" i="22"/>
  <c r="P52" i="22"/>
  <c r="O52" i="22"/>
  <c r="N52" i="22"/>
  <c r="Y51" i="22"/>
  <c r="Y53" i="22" s="1"/>
  <c r="X51" i="22"/>
  <c r="X53" i="22" s="1"/>
  <c r="X55" i="22" s="1"/>
  <c r="W51" i="22"/>
  <c r="W53" i="22" s="1"/>
  <c r="W55" i="22" s="1"/>
  <c r="V51" i="22"/>
  <c r="V53" i="22" s="1"/>
  <c r="U51" i="22"/>
  <c r="T51" i="22"/>
  <c r="S51" i="22"/>
  <c r="R51" i="22"/>
  <c r="Q51" i="22"/>
  <c r="P51" i="22"/>
  <c r="O51" i="22"/>
  <c r="N51" i="22"/>
  <c r="Y50" i="22"/>
  <c r="Y52" i="22" s="1"/>
  <c r="X50" i="22"/>
  <c r="X52" i="22" s="1"/>
  <c r="X54" i="22" s="1"/>
  <c r="W50" i="22"/>
  <c r="W52" i="22" s="1"/>
  <c r="W54" i="22" s="1"/>
  <c r="V50" i="22"/>
  <c r="U50" i="22"/>
  <c r="T50" i="22"/>
  <c r="S50" i="22"/>
  <c r="R50" i="22"/>
  <c r="Q50" i="22"/>
  <c r="P50" i="22"/>
  <c r="O50" i="22"/>
  <c r="N50" i="22"/>
  <c r="AS49" i="22"/>
  <c r="AT49" i="22" s="1"/>
  <c r="AU49" i="22" s="1"/>
  <c r="AP49" i="22"/>
  <c r="AQ49" i="22" s="1"/>
  <c r="AR49" i="22" s="1"/>
  <c r="AM49" i="22"/>
  <c r="AN49" i="22" s="1"/>
  <c r="AO49" i="22" s="1"/>
  <c r="AJ49" i="22"/>
  <c r="AK49" i="22" s="1"/>
  <c r="AL49" i="22" s="1"/>
  <c r="AG49" i="22"/>
  <c r="AH49" i="22" s="1"/>
  <c r="AI49" i="22" s="1"/>
  <c r="AD49" i="22"/>
  <c r="AE49" i="22" s="1"/>
  <c r="AF49" i="22" s="1"/>
  <c r="Y48" i="22"/>
  <c r="X48" i="22"/>
  <c r="W48" i="22"/>
  <c r="V48" i="22"/>
  <c r="U48" i="22"/>
  <c r="T48" i="22"/>
  <c r="S48" i="22"/>
  <c r="R48" i="22"/>
  <c r="Q48" i="22"/>
  <c r="P48" i="22"/>
  <c r="O48" i="22"/>
  <c r="N48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G38" i="22"/>
  <c r="U37" i="22"/>
  <c r="T37" i="22"/>
  <c r="S37" i="22"/>
  <c r="R37" i="22"/>
  <c r="Q37" i="22"/>
  <c r="P37" i="22"/>
  <c r="O37" i="22"/>
  <c r="N37" i="22"/>
  <c r="U36" i="22"/>
  <c r="T36" i="22"/>
  <c r="S36" i="22"/>
  <c r="R36" i="22"/>
  <c r="Q36" i="22"/>
  <c r="P36" i="22"/>
  <c r="O36" i="22"/>
  <c r="N36" i="22"/>
  <c r="U35" i="22"/>
  <c r="T35" i="22"/>
  <c r="S35" i="22"/>
  <c r="R35" i="22"/>
  <c r="Q35" i="22"/>
  <c r="P35" i="22"/>
  <c r="O35" i="22"/>
  <c r="N35" i="22"/>
  <c r="U34" i="22"/>
  <c r="T34" i="22"/>
  <c r="S34" i="22"/>
  <c r="R34" i="22"/>
  <c r="Q34" i="22"/>
  <c r="P34" i="22"/>
  <c r="O34" i="22"/>
  <c r="N34" i="22"/>
  <c r="Y33" i="22"/>
  <c r="Y35" i="22" s="1"/>
  <c r="X33" i="22"/>
  <c r="X35" i="22" s="1"/>
  <c r="X37" i="22" s="1"/>
  <c r="W33" i="22"/>
  <c r="W35" i="22" s="1"/>
  <c r="W37" i="22" s="1"/>
  <c r="V33" i="22"/>
  <c r="U33" i="22"/>
  <c r="T33" i="22"/>
  <c r="S33" i="22"/>
  <c r="R33" i="22"/>
  <c r="Q33" i="22"/>
  <c r="P33" i="22"/>
  <c r="O33" i="22"/>
  <c r="N33" i="22"/>
  <c r="Y32" i="22"/>
  <c r="Y34" i="22" s="1"/>
  <c r="Y36" i="22" s="1"/>
  <c r="X32" i="22"/>
  <c r="X34" i="22" s="1"/>
  <c r="X36" i="22" s="1"/>
  <c r="W32" i="22"/>
  <c r="W34" i="22" s="1"/>
  <c r="W36" i="22" s="1"/>
  <c r="V32" i="22"/>
  <c r="V34" i="22" s="1"/>
  <c r="U32" i="22"/>
  <c r="T32" i="22"/>
  <c r="S32" i="22"/>
  <c r="R32" i="22"/>
  <c r="Q32" i="22"/>
  <c r="P32" i="22"/>
  <c r="O32" i="22"/>
  <c r="N32" i="22"/>
  <c r="AS31" i="22"/>
  <c r="AT31" i="22" s="1"/>
  <c r="AU31" i="22" s="1"/>
  <c r="AP31" i="22"/>
  <c r="AQ31" i="22" s="1"/>
  <c r="AR31" i="22" s="1"/>
  <c r="AM31" i="22"/>
  <c r="AN31" i="22" s="1"/>
  <c r="AO31" i="22" s="1"/>
  <c r="AJ31" i="22"/>
  <c r="AK31" i="22" s="1"/>
  <c r="AL31" i="22" s="1"/>
  <c r="AG31" i="22"/>
  <c r="AH31" i="22" s="1"/>
  <c r="AI31" i="22" s="1"/>
  <c r="AD31" i="22"/>
  <c r="AE31" i="22" s="1"/>
  <c r="AF31" i="22" s="1"/>
  <c r="Y30" i="22"/>
  <c r="X30" i="22"/>
  <c r="W30" i="22"/>
  <c r="V30" i="22"/>
  <c r="U30" i="22"/>
  <c r="T30" i="22"/>
  <c r="S30" i="22"/>
  <c r="R30" i="22"/>
  <c r="Q30" i="22"/>
  <c r="P30" i="22"/>
  <c r="O30" i="22"/>
  <c r="N30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Y27" i="22"/>
  <c r="X27" i="22"/>
  <c r="W27" i="22"/>
  <c r="V27" i="22"/>
  <c r="U27" i="22"/>
  <c r="T27" i="22"/>
  <c r="S27" i="22"/>
  <c r="R27" i="22"/>
  <c r="Q27" i="22"/>
  <c r="P27" i="22"/>
  <c r="O27" i="22"/>
  <c r="N27" i="22"/>
  <c r="K19" i="22"/>
  <c r="J19" i="22"/>
  <c r="U18" i="22"/>
  <c r="T18" i="22"/>
  <c r="S18" i="22"/>
  <c r="R18" i="22"/>
  <c r="Q18" i="22"/>
  <c r="P18" i="22"/>
  <c r="O18" i="22"/>
  <c r="N18" i="22"/>
  <c r="U17" i="22"/>
  <c r="T17" i="22"/>
  <c r="S17" i="22"/>
  <c r="R17" i="22"/>
  <c r="Q17" i="22"/>
  <c r="P17" i="22"/>
  <c r="O17" i="22"/>
  <c r="N17" i="22"/>
  <c r="U16" i="22"/>
  <c r="T16" i="22"/>
  <c r="S16" i="22"/>
  <c r="R16" i="22"/>
  <c r="Q16" i="22"/>
  <c r="P16" i="22"/>
  <c r="O16" i="22"/>
  <c r="N16" i="22"/>
  <c r="U15" i="22"/>
  <c r="T15" i="22"/>
  <c r="S15" i="22"/>
  <c r="R15" i="22"/>
  <c r="Q15" i="22"/>
  <c r="P15" i="22"/>
  <c r="O15" i="22"/>
  <c r="N15" i="22"/>
  <c r="Y14" i="22"/>
  <c r="X14" i="22"/>
  <c r="X16" i="22" s="1"/>
  <c r="X18" i="22" s="1"/>
  <c r="W14" i="22"/>
  <c r="W16" i="22" s="1"/>
  <c r="W18" i="22" s="1"/>
  <c r="V14" i="22"/>
  <c r="V16" i="22" s="1"/>
  <c r="U14" i="22"/>
  <c r="T14" i="22"/>
  <c r="S14" i="22"/>
  <c r="R14" i="22"/>
  <c r="Q14" i="22"/>
  <c r="P14" i="22"/>
  <c r="O14" i="22"/>
  <c r="N14" i="22"/>
  <c r="Y13" i="22"/>
  <c r="Y15" i="22" s="1"/>
  <c r="X13" i="22"/>
  <c r="X15" i="22" s="1"/>
  <c r="X17" i="22" s="1"/>
  <c r="W13" i="22"/>
  <c r="V13" i="22"/>
  <c r="V15" i="22" s="1"/>
  <c r="U13" i="22"/>
  <c r="T13" i="22"/>
  <c r="S13" i="22"/>
  <c r="R13" i="22"/>
  <c r="Q13" i="22"/>
  <c r="P13" i="22"/>
  <c r="O13" i="22"/>
  <c r="N13" i="22"/>
  <c r="AS12" i="22"/>
  <c r="AT12" i="22" s="1"/>
  <c r="AU12" i="22" s="1"/>
  <c r="AP12" i="22"/>
  <c r="AQ12" i="22" s="1"/>
  <c r="AR12" i="22" s="1"/>
  <c r="AM12" i="22"/>
  <c r="AN12" i="22" s="1"/>
  <c r="AO12" i="22" s="1"/>
  <c r="AJ12" i="22"/>
  <c r="AK12" i="22" s="1"/>
  <c r="AL12" i="22" s="1"/>
  <c r="AG12" i="22"/>
  <c r="AH12" i="22" s="1"/>
  <c r="AI12" i="22" s="1"/>
  <c r="AD12" i="22"/>
  <c r="AE12" i="22" s="1"/>
  <c r="AF12" i="22" s="1"/>
  <c r="Y11" i="22"/>
  <c r="X11" i="22"/>
  <c r="W11" i="22"/>
  <c r="V11" i="22"/>
  <c r="U11" i="22"/>
  <c r="T11" i="22"/>
  <c r="S11" i="22"/>
  <c r="R11" i="22"/>
  <c r="Q11" i="22"/>
  <c r="P11" i="22"/>
  <c r="O11" i="22"/>
  <c r="N11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Y9" i="22"/>
  <c r="X9" i="22"/>
  <c r="W9" i="22"/>
  <c r="V9" i="22"/>
  <c r="U9" i="22"/>
  <c r="T9" i="22"/>
  <c r="S9" i="22"/>
  <c r="R9" i="22"/>
  <c r="Q9" i="22"/>
  <c r="P9" i="22"/>
  <c r="O9" i="22"/>
  <c r="N9" i="22"/>
  <c r="Y8" i="22"/>
  <c r="X8" i="22"/>
  <c r="W8" i="22"/>
  <c r="V8" i="22"/>
  <c r="U8" i="22"/>
  <c r="T8" i="22"/>
  <c r="S8" i="22"/>
  <c r="R8" i="22"/>
  <c r="Q8" i="22"/>
  <c r="P8" i="22"/>
  <c r="O8" i="22"/>
  <c r="N8" i="22"/>
  <c r="V12" i="18"/>
  <c r="V14" i="18" s="1"/>
  <c r="V16" i="18" s="1"/>
  <c r="V11" i="18"/>
  <c r="V13" i="18" s="1"/>
  <c r="V15" i="18" s="1"/>
  <c r="V9" i="18"/>
  <c r="V8" i="18"/>
  <c r="V7" i="18"/>
  <c r="V6" i="18"/>
  <c r="W12" i="18"/>
  <c r="W14" i="18" s="1"/>
  <c r="W16" i="18" s="1"/>
  <c r="W11" i="18"/>
  <c r="W13" i="18" s="1"/>
  <c r="W15" i="18" s="1"/>
  <c r="W9" i="18"/>
  <c r="W8" i="18"/>
  <c r="W7" i="18"/>
  <c r="W6" i="18"/>
  <c r="X12" i="18"/>
  <c r="X14" i="18" s="1"/>
  <c r="X16" i="18" s="1"/>
  <c r="X11" i="18"/>
  <c r="X13" i="18" s="1"/>
  <c r="X15" i="18" s="1"/>
  <c r="X9" i="18"/>
  <c r="X8" i="18"/>
  <c r="X7" i="18"/>
  <c r="X6" i="18"/>
  <c r="Y12" i="18"/>
  <c r="Y14" i="18" s="1"/>
  <c r="Y16" i="18" s="1"/>
  <c r="Y8" i="18"/>
  <c r="Y7" i="18"/>
  <c r="Y6" i="18"/>
  <c r="Y11" i="18"/>
  <c r="Y13" i="18" s="1"/>
  <c r="Y15" i="18" s="1"/>
  <c r="Y9" i="18"/>
  <c r="R16" i="18"/>
  <c r="R15" i="18"/>
  <c r="R14" i="18"/>
  <c r="R13" i="18"/>
  <c r="R12" i="18"/>
  <c r="R11" i="18"/>
  <c r="R9" i="18"/>
  <c r="R8" i="18"/>
  <c r="R7" i="18"/>
  <c r="R6" i="18"/>
  <c r="S16" i="18"/>
  <c r="S15" i="18"/>
  <c r="S14" i="18"/>
  <c r="S13" i="18"/>
  <c r="S12" i="18"/>
  <c r="S11" i="18"/>
  <c r="S9" i="18"/>
  <c r="S8" i="18"/>
  <c r="S7" i="18"/>
  <c r="S6" i="18"/>
  <c r="T16" i="18"/>
  <c r="T15" i="18"/>
  <c r="T14" i="18"/>
  <c r="T13" i="18"/>
  <c r="T12" i="18"/>
  <c r="T11" i="18"/>
  <c r="T9" i="18"/>
  <c r="T8" i="18"/>
  <c r="T7" i="18"/>
  <c r="T6" i="18"/>
  <c r="U16" i="18"/>
  <c r="U15" i="18"/>
  <c r="U14" i="18"/>
  <c r="U13" i="18"/>
  <c r="U12" i="18"/>
  <c r="U11" i="18"/>
  <c r="U9" i="18"/>
  <c r="U8" i="18"/>
  <c r="U7" i="18"/>
  <c r="U6" i="18"/>
  <c r="N16" i="18"/>
  <c r="N15" i="18"/>
  <c r="N14" i="18"/>
  <c r="N13" i="18"/>
  <c r="N12" i="18"/>
  <c r="N11" i="18"/>
  <c r="N9" i="18"/>
  <c r="N8" i="18"/>
  <c r="N7" i="18"/>
  <c r="N6" i="18"/>
  <c r="O16" i="18"/>
  <c r="O15" i="18"/>
  <c r="O14" i="18"/>
  <c r="O13" i="18"/>
  <c r="O12" i="18"/>
  <c r="O11" i="18"/>
  <c r="O9" i="18"/>
  <c r="O8" i="18"/>
  <c r="O7" i="18"/>
  <c r="O6" i="18"/>
  <c r="P16" i="18"/>
  <c r="P15" i="18"/>
  <c r="P14" i="18"/>
  <c r="P13" i="18"/>
  <c r="P12" i="18"/>
  <c r="P11" i="18"/>
  <c r="P9" i="18"/>
  <c r="P8" i="18"/>
  <c r="P7" i="18"/>
  <c r="P6" i="18"/>
  <c r="Q16" i="18"/>
  <c r="Q15" i="18"/>
  <c r="Q14" i="18"/>
  <c r="Q13" i="18"/>
  <c r="Q12" i="18"/>
  <c r="Q11" i="18"/>
  <c r="Q9" i="18"/>
  <c r="Q8" i="18"/>
  <c r="Q7" i="18"/>
  <c r="Q6" i="18"/>
  <c r="X173" i="21"/>
  <c r="W173" i="21"/>
  <c r="X172" i="21"/>
  <c r="W172" i="21"/>
  <c r="X171" i="21"/>
  <c r="W171" i="21"/>
  <c r="X170" i="21"/>
  <c r="W170" i="21"/>
  <c r="X169" i="21"/>
  <c r="W169" i="21"/>
  <c r="X168" i="21"/>
  <c r="W168" i="21"/>
  <c r="X159" i="21"/>
  <c r="W159" i="21"/>
  <c r="X158" i="21"/>
  <c r="W158" i="21"/>
  <c r="X157" i="21"/>
  <c r="W157" i="21"/>
  <c r="X156" i="21"/>
  <c r="W156" i="21"/>
  <c r="X155" i="21"/>
  <c r="W155" i="21"/>
  <c r="X154" i="21"/>
  <c r="W154" i="21"/>
  <c r="AC145" i="21"/>
  <c r="AB145" i="21"/>
  <c r="AC144" i="21"/>
  <c r="AB144" i="21"/>
  <c r="AC143" i="21"/>
  <c r="AB143" i="21"/>
  <c r="AC142" i="21"/>
  <c r="AB142" i="21"/>
  <c r="AC141" i="21"/>
  <c r="AB141" i="21"/>
  <c r="AC140" i="21"/>
  <c r="AB140" i="21"/>
  <c r="X131" i="21"/>
  <c r="W131" i="21"/>
  <c r="X130" i="21"/>
  <c r="W130" i="21"/>
  <c r="X129" i="21"/>
  <c r="W129" i="21"/>
  <c r="X128" i="21"/>
  <c r="W128" i="21"/>
  <c r="X127" i="21"/>
  <c r="W127" i="21"/>
  <c r="X126" i="21"/>
  <c r="W126" i="21"/>
  <c r="X116" i="21"/>
  <c r="W116" i="21"/>
  <c r="X115" i="21"/>
  <c r="W115" i="21"/>
  <c r="X114" i="21"/>
  <c r="W114" i="21"/>
  <c r="X113" i="21"/>
  <c r="W113" i="21"/>
  <c r="X112" i="21"/>
  <c r="W112" i="21"/>
  <c r="X111" i="21"/>
  <c r="W111" i="21"/>
  <c r="AC101" i="21"/>
  <c r="AB101" i="21"/>
  <c r="AC100" i="21"/>
  <c r="AB100" i="21"/>
  <c r="AC99" i="21"/>
  <c r="AB99" i="21"/>
  <c r="AC98" i="21"/>
  <c r="AB98" i="21"/>
  <c r="AC97" i="21"/>
  <c r="AB97" i="21"/>
  <c r="AC96" i="21"/>
  <c r="AB96" i="21"/>
  <c r="X86" i="21"/>
  <c r="W86" i="21"/>
  <c r="X85" i="21"/>
  <c r="W85" i="21"/>
  <c r="X84" i="21"/>
  <c r="W84" i="21"/>
  <c r="X83" i="21"/>
  <c r="W83" i="21"/>
  <c r="X82" i="21"/>
  <c r="W82" i="21"/>
  <c r="X81" i="21"/>
  <c r="W81" i="21"/>
  <c r="AC71" i="21"/>
  <c r="AB71" i="21"/>
  <c r="AC70" i="21"/>
  <c r="AB70" i="21"/>
  <c r="AC69" i="21"/>
  <c r="AB69" i="21"/>
  <c r="AC68" i="21"/>
  <c r="AB68" i="21"/>
  <c r="AC67" i="21"/>
  <c r="AB67" i="21"/>
  <c r="AC66" i="21"/>
  <c r="AB66" i="21"/>
  <c r="X56" i="21"/>
  <c r="W56" i="21"/>
  <c r="X55" i="21"/>
  <c r="W55" i="21"/>
  <c r="X54" i="21"/>
  <c r="W54" i="21"/>
  <c r="X53" i="21"/>
  <c r="W53" i="21"/>
  <c r="X52" i="21"/>
  <c r="W52" i="21"/>
  <c r="X51" i="21"/>
  <c r="W51" i="21"/>
  <c r="X41" i="21"/>
  <c r="W41" i="21"/>
  <c r="X40" i="21"/>
  <c r="W40" i="21"/>
  <c r="X39" i="21"/>
  <c r="W39" i="21"/>
  <c r="X38" i="21"/>
  <c r="W38" i="21"/>
  <c r="X37" i="21"/>
  <c r="W37" i="21"/>
  <c r="X36" i="21"/>
  <c r="W36" i="21"/>
  <c r="X28" i="21"/>
  <c r="W28" i="21"/>
  <c r="X27" i="21"/>
  <c r="W27" i="21"/>
  <c r="X26" i="21"/>
  <c r="W26" i="21"/>
  <c r="X25" i="21"/>
  <c r="W25" i="21"/>
  <c r="X24" i="21"/>
  <c r="W24" i="21"/>
  <c r="X23" i="21"/>
  <c r="W23" i="21"/>
  <c r="AC14" i="21"/>
  <c r="AB14" i="21"/>
  <c r="AC13" i="21"/>
  <c r="AB13" i="21"/>
  <c r="AC12" i="21"/>
  <c r="AB12" i="21"/>
  <c r="AC11" i="21"/>
  <c r="AB11" i="21"/>
  <c r="AC10" i="21"/>
  <c r="AB10" i="21"/>
  <c r="AC9" i="21"/>
  <c r="AB9" i="21"/>
  <c r="AB110" i="22" l="1"/>
  <c r="AB200" i="22"/>
  <c r="L110" i="22"/>
  <c r="AG110" i="22" s="1"/>
  <c r="AH110" i="22" s="1"/>
  <c r="AI110" i="22" s="1"/>
  <c r="AC74" i="22"/>
  <c r="AD46" i="22"/>
  <c r="AE46" i="22" s="1"/>
  <c r="AF46" i="22" s="1"/>
  <c r="AJ158" i="22"/>
  <c r="AK158" i="22" s="1"/>
  <c r="AL158" i="22" s="1"/>
  <c r="AM158" i="22"/>
  <c r="AN158" i="22" s="1"/>
  <c r="AO158" i="22" s="1"/>
  <c r="AM160" i="22"/>
  <c r="AN160" i="22" s="1"/>
  <c r="AO160" i="22" s="1"/>
  <c r="F56" i="22"/>
  <c r="H110" i="22"/>
  <c r="AB128" i="22"/>
  <c r="AS128" i="22" s="1"/>
  <c r="AT128" i="22" s="1"/>
  <c r="AU128" i="22" s="1"/>
  <c r="AB92" i="22"/>
  <c r="AS92" i="22" s="1"/>
  <c r="H164" i="22"/>
  <c r="AD164" i="22" s="1"/>
  <c r="AE164" i="22" s="1"/>
  <c r="AF164" i="22" s="1"/>
  <c r="H182" i="22"/>
  <c r="AD182" i="22" s="1"/>
  <c r="H128" i="22"/>
  <c r="AD128" i="22" s="1"/>
  <c r="AE128" i="22" s="1"/>
  <c r="AF128" i="22" s="1"/>
  <c r="AB74" i="22"/>
  <c r="AS74" i="22" s="1"/>
  <c r="AT74" i="22" s="1"/>
  <c r="AU74" i="22" s="1"/>
  <c r="H92" i="22"/>
  <c r="H219" i="22"/>
  <c r="AD219" i="22" s="1"/>
  <c r="AE219" i="22" s="1"/>
  <c r="AF219" i="22" s="1"/>
  <c r="AB146" i="22"/>
  <c r="AS146" i="22" s="1"/>
  <c r="AT146" i="22" s="1"/>
  <c r="AU146" i="22" s="1"/>
  <c r="L219" i="22"/>
  <c r="AB164" i="22"/>
  <c r="H146" i="22"/>
  <c r="AD146" i="22" s="1"/>
  <c r="AE146" i="22" s="1"/>
  <c r="AF146" i="22" s="1"/>
  <c r="L19" i="22"/>
  <c r="AG19" i="22" s="1"/>
  <c r="AH19" i="22" s="1"/>
  <c r="AI19" i="22" s="1"/>
  <c r="M74" i="22"/>
  <c r="H19" i="22"/>
  <c r="AD19" i="22" s="1"/>
  <c r="AE19" i="22" s="1"/>
  <c r="AF19" i="22" s="1"/>
  <c r="H56" i="22"/>
  <c r="H200" i="22"/>
  <c r="AD200" i="22" s="1"/>
  <c r="AE200" i="22" s="1"/>
  <c r="AF200" i="22" s="1"/>
  <c r="AB38" i="22"/>
  <c r="AS38" i="22" s="1"/>
  <c r="I182" i="22"/>
  <c r="AB56" i="22"/>
  <c r="AS56" i="22" s="1"/>
  <c r="AT56" i="22" s="1"/>
  <c r="AU56" i="22" s="1"/>
  <c r="L56" i="22"/>
  <c r="AB19" i="22"/>
  <c r="Y83" i="21"/>
  <c r="Z83" i="21" s="1"/>
  <c r="Y85" i="21"/>
  <c r="Z85" i="21" s="1"/>
  <c r="AD96" i="21"/>
  <c r="AE96" i="21" s="1"/>
  <c r="AD98" i="21"/>
  <c r="AE98" i="21" s="1"/>
  <c r="AD100" i="21"/>
  <c r="AE100" i="21" s="1"/>
  <c r="Y111" i="21"/>
  <c r="Z111" i="21" s="1"/>
  <c r="Y113" i="21"/>
  <c r="Z113" i="21" s="1"/>
  <c r="Y115" i="21"/>
  <c r="Z115" i="21" s="1"/>
  <c r="Y126" i="21"/>
  <c r="Z126" i="21" s="1"/>
  <c r="Y128" i="21"/>
  <c r="Z128" i="21" s="1"/>
  <c r="Y130" i="21"/>
  <c r="Z130" i="21" s="1"/>
  <c r="AD140" i="21"/>
  <c r="AE140" i="21" s="1"/>
  <c r="AH117" i="22"/>
  <c r="AI117" i="22" s="1"/>
  <c r="AH122" i="22"/>
  <c r="AI122" i="22" s="1"/>
  <c r="AH126" i="22"/>
  <c r="AI126" i="22" s="1"/>
  <c r="L92" i="22"/>
  <c r="L164" i="22"/>
  <c r="AG123" i="22"/>
  <c r="AH123" i="22" s="1"/>
  <c r="AI123" i="22" s="1"/>
  <c r="AB219" i="22"/>
  <c r="AS219" i="22" s="1"/>
  <c r="L146" i="22"/>
  <c r="AG146" i="22" s="1"/>
  <c r="AH146" i="22" s="1"/>
  <c r="AI146" i="22" s="1"/>
  <c r="Y38" i="21"/>
  <c r="Z38" i="21" s="1"/>
  <c r="Y51" i="21"/>
  <c r="Z51" i="21" s="1"/>
  <c r="Y53" i="21"/>
  <c r="Z53" i="21" s="1"/>
  <c r="Y55" i="21"/>
  <c r="Z55" i="21" s="1"/>
  <c r="AD66" i="21"/>
  <c r="AE66" i="21" s="1"/>
  <c r="AD68" i="21"/>
  <c r="AE68" i="21" s="1"/>
  <c r="AD70" i="21"/>
  <c r="AE70" i="21" s="1"/>
  <c r="Y81" i="21"/>
  <c r="Z81" i="21" s="1"/>
  <c r="AP30" i="22"/>
  <c r="AQ30" i="22" s="1"/>
  <c r="AR30" i="22" s="1"/>
  <c r="AP190" i="22"/>
  <c r="AQ190" i="22" s="1"/>
  <c r="AR190" i="22" s="1"/>
  <c r="AP192" i="22"/>
  <c r="AQ192" i="22" s="1"/>
  <c r="AR192" i="22" s="1"/>
  <c r="H74" i="22"/>
  <c r="AD74" i="22" s="1"/>
  <c r="AE74" i="22" s="1"/>
  <c r="AF74" i="22" s="1"/>
  <c r="AJ136" i="22"/>
  <c r="AK136" i="22" s="1"/>
  <c r="AL136" i="22" s="1"/>
  <c r="AJ138" i="22"/>
  <c r="AK138" i="22" s="1"/>
  <c r="AL138" i="22" s="1"/>
  <c r="Y26" i="21"/>
  <c r="Z26" i="21" s="1"/>
  <c r="L200" i="22"/>
  <c r="AP118" i="22"/>
  <c r="AQ118" i="22" s="1"/>
  <c r="AR118" i="22" s="1"/>
  <c r="AM154" i="22"/>
  <c r="AN154" i="22" s="1"/>
  <c r="AO154" i="22" s="1"/>
  <c r="AM198" i="22"/>
  <c r="AN198" i="22" s="1"/>
  <c r="AO198" i="22" s="1"/>
  <c r="Y23" i="21"/>
  <c r="Z23" i="21" s="1"/>
  <c r="T110" i="22"/>
  <c r="S164" i="22"/>
  <c r="J128" i="22"/>
  <c r="AJ127" i="22"/>
  <c r="AK127" i="22" s="1"/>
  <c r="AL127" i="22" s="1"/>
  <c r="N182" i="22"/>
  <c r="R182" i="22"/>
  <c r="AD10" i="21"/>
  <c r="AE10" i="21" s="1"/>
  <c r="AD14" i="21"/>
  <c r="AE14" i="21" s="1"/>
  <c r="Y24" i="21"/>
  <c r="Z24" i="21" s="1"/>
  <c r="Y36" i="21"/>
  <c r="Z36" i="21" s="1"/>
  <c r="AM66" i="22"/>
  <c r="AN66" i="22" s="1"/>
  <c r="AO66" i="22" s="1"/>
  <c r="AP66" i="22"/>
  <c r="AQ66" i="22" s="1"/>
  <c r="AR66" i="22" s="1"/>
  <c r="AP120" i="22"/>
  <c r="AQ120" i="22" s="1"/>
  <c r="AR120" i="22" s="1"/>
  <c r="AJ174" i="22"/>
  <c r="AK174" i="22" s="1"/>
  <c r="AL174" i="22" s="1"/>
  <c r="U219" i="22"/>
  <c r="AG8" i="22"/>
  <c r="AH8" i="22" s="1"/>
  <c r="AI8" i="22" s="1"/>
  <c r="AG9" i="22"/>
  <c r="AH9" i="22" s="1"/>
  <c r="AI9" i="22" s="1"/>
  <c r="AG14" i="22"/>
  <c r="AH14" i="22" s="1"/>
  <c r="AI14" i="22" s="1"/>
  <c r="AG18" i="22"/>
  <c r="AH18" i="22" s="1"/>
  <c r="AI18" i="22" s="1"/>
  <c r="AG45" i="22"/>
  <c r="AH45" i="22" s="1"/>
  <c r="AI45" i="22" s="1"/>
  <c r="AG46" i="22"/>
  <c r="AH46" i="22" s="1"/>
  <c r="AI46" i="22" s="1"/>
  <c r="AG47" i="22"/>
  <c r="AH47" i="22" s="1"/>
  <c r="AI47" i="22" s="1"/>
  <c r="AG48" i="22"/>
  <c r="AH48" i="22" s="1"/>
  <c r="AI48" i="22" s="1"/>
  <c r="AG50" i="22"/>
  <c r="AH50" i="22" s="1"/>
  <c r="AI50" i="22" s="1"/>
  <c r="AG51" i="22"/>
  <c r="AH51" i="22" s="1"/>
  <c r="AI51" i="22" s="1"/>
  <c r="AG52" i="22"/>
  <c r="AH52" i="22" s="1"/>
  <c r="AI52" i="22" s="1"/>
  <c r="AG53" i="22"/>
  <c r="AH53" i="22" s="1"/>
  <c r="AI53" i="22" s="1"/>
  <c r="AG54" i="22"/>
  <c r="AH54" i="22" s="1"/>
  <c r="AI54" i="22" s="1"/>
  <c r="AD13" i="21"/>
  <c r="AE13" i="21" s="1"/>
  <c r="Y37" i="21"/>
  <c r="Z37" i="21" s="1"/>
  <c r="Y39" i="21"/>
  <c r="Z39" i="21" s="1"/>
  <c r="Y41" i="21"/>
  <c r="Z41" i="21" s="1"/>
  <c r="Y52" i="21"/>
  <c r="Z52" i="21" s="1"/>
  <c r="Y54" i="21"/>
  <c r="Z54" i="21" s="1"/>
  <c r="Y56" i="21"/>
  <c r="Z56" i="21" s="1"/>
  <c r="AD67" i="21"/>
  <c r="AE67" i="21" s="1"/>
  <c r="AD69" i="21"/>
  <c r="AE69" i="21" s="1"/>
  <c r="AD71" i="21"/>
  <c r="AE71" i="21" s="1"/>
  <c r="Y82" i="21"/>
  <c r="Z82" i="21" s="1"/>
  <c r="Y84" i="21"/>
  <c r="Z84" i="21" s="1"/>
  <c r="Y86" i="21"/>
  <c r="Z86" i="21" s="1"/>
  <c r="AD97" i="21"/>
  <c r="AE97" i="21" s="1"/>
  <c r="AD99" i="21"/>
  <c r="AE99" i="21" s="1"/>
  <c r="AD101" i="21"/>
  <c r="AE101" i="21" s="1"/>
  <c r="Y112" i="21"/>
  <c r="Z112" i="21" s="1"/>
  <c r="Y114" i="21"/>
  <c r="Z114" i="21" s="1"/>
  <c r="Y116" i="21"/>
  <c r="Z116" i="21" s="1"/>
  <c r="Y127" i="21"/>
  <c r="Z127" i="21" s="1"/>
  <c r="Y129" i="21"/>
  <c r="Z129" i="21" s="1"/>
  <c r="Y131" i="21"/>
  <c r="Z131" i="21" s="1"/>
  <c r="AD141" i="21"/>
  <c r="AE141" i="21" s="1"/>
  <c r="AD143" i="21"/>
  <c r="AE143" i="21" s="1"/>
  <c r="AD145" i="21"/>
  <c r="AE145" i="21" s="1"/>
  <c r="Y155" i="21"/>
  <c r="Z155" i="21" s="1"/>
  <c r="Y157" i="21"/>
  <c r="Z157" i="21" s="1"/>
  <c r="AM33" i="22"/>
  <c r="AN33" i="22" s="1"/>
  <c r="AO33" i="22" s="1"/>
  <c r="S110" i="22"/>
  <c r="AJ156" i="22"/>
  <c r="AK156" i="22" s="1"/>
  <c r="AL156" i="22" s="1"/>
  <c r="AM161" i="22"/>
  <c r="AN161" i="22" s="1"/>
  <c r="AO161" i="22" s="1"/>
  <c r="AJ163" i="22"/>
  <c r="AK163" i="22" s="1"/>
  <c r="AL163" i="22" s="1"/>
  <c r="AJ209" i="22"/>
  <c r="AK209" i="22" s="1"/>
  <c r="AL209" i="22" s="1"/>
  <c r="AP209" i="22"/>
  <c r="AQ209" i="22" s="1"/>
  <c r="AR209" i="22" s="1"/>
  <c r="AJ210" i="22"/>
  <c r="AK210" i="22" s="1"/>
  <c r="AL210" i="22" s="1"/>
  <c r="AJ211" i="22"/>
  <c r="AK211" i="22" s="1"/>
  <c r="AL211" i="22" s="1"/>
  <c r="AP211" i="22"/>
  <c r="AQ211" i="22" s="1"/>
  <c r="AR211" i="22" s="1"/>
  <c r="AD12" i="21"/>
  <c r="AE12" i="21" s="1"/>
  <c r="Y25" i="21"/>
  <c r="Z25" i="21" s="1"/>
  <c r="Y27" i="21"/>
  <c r="Z27" i="21" s="1"/>
  <c r="AP28" i="22"/>
  <c r="AQ28" i="22" s="1"/>
  <c r="AR28" i="22" s="1"/>
  <c r="AM29" i="22"/>
  <c r="AN29" i="22" s="1"/>
  <c r="AO29" i="22" s="1"/>
  <c r="AM46" i="22"/>
  <c r="AN46" i="22" s="1"/>
  <c r="AO46" i="22" s="1"/>
  <c r="AM65" i="22"/>
  <c r="AN65" i="22" s="1"/>
  <c r="AO65" i="22" s="1"/>
  <c r="AP65" i="22"/>
  <c r="AQ65" i="22" s="1"/>
  <c r="AR65" i="22" s="1"/>
  <c r="AJ69" i="22"/>
  <c r="AK69" i="22" s="1"/>
  <c r="AL69" i="22" s="1"/>
  <c r="AJ81" i="22"/>
  <c r="AK81" i="22" s="1"/>
  <c r="AL81" i="22" s="1"/>
  <c r="AP81" i="22"/>
  <c r="AQ81" i="22" s="1"/>
  <c r="AR81" i="22" s="1"/>
  <c r="AM83" i="22"/>
  <c r="AN83" i="22" s="1"/>
  <c r="AO83" i="22" s="1"/>
  <c r="U128" i="22"/>
  <c r="AJ172" i="22"/>
  <c r="AK172" i="22" s="1"/>
  <c r="AL172" i="22" s="1"/>
  <c r="AD142" i="21"/>
  <c r="AE142" i="21" s="1"/>
  <c r="AD144" i="21"/>
  <c r="AE144" i="21" s="1"/>
  <c r="Y154" i="21"/>
  <c r="Z154" i="21" s="1"/>
  <c r="Y156" i="21"/>
  <c r="Z156" i="21" s="1"/>
  <c r="Y158" i="21"/>
  <c r="Z158" i="21" s="1"/>
  <c r="Y168" i="21"/>
  <c r="Z168" i="21" s="1"/>
  <c r="Y170" i="21"/>
  <c r="Z170" i="21" s="1"/>
  <c r="Y172" i="21"/>
  <c r="Z172" i="21" s="1"/>
  <c r="N19" i="22"/>
  <c r="U56" i="22"/>
  <c r="U74" i="22"/>
  <c r="AJ90" i="22"/>
  <c r="AK90" i="22" s="1"/>
  <c r="AL90" i="22" s="1"/>
  <c r="AM90" i="22"/>
  <c r="AN90" i="22" s="1"/>
  <c r="AO90" i="22" s="1"/>
  <c r="AJ91" i="22"/>
  <c r="AK91" i="22" s="1"/>
  <c r="AL91" i="22" s="1"/>
  <c r="AJ99" i="22"/>
  <c r="AK99" i="22" s="1"/>
  <c r="AL99" i="22" s="1"/>
  <c r="O110" i="22"/>
  <c r="R164" i="22"/>
  <c r="AD9" i="21"/>
  <c r="AE9" i="21" s="1"/>
  <c r="AD11" i="21"/>
  <c r="AE11" i="21" s="1"/>
  <c r="Y28" i="21"/>
  <c r="Z28" i="21" s="1"/>
  <c r="Y40" i="21"/>
  <c r="Z40" i="21" s="1"/>
  <c r="AJ11" i="22"/>
  <c r="AK11" i="22" s="1"/>
  <c r="AL11" i="22" s="1"/>
  <c r="AM11" i="22"/>
  <c r="AN11" i="22" s="1"/>
  <c r="AO11" i="22" s="1"/>
  <c r="AP11" i="22"/>
  <c r="AQ11" i="22" s="1"/>
  <c r="AR11" i="22" s="1"/>
  <c r="AJ14" i="22"/>
  <c r="AK14" i="22" s="1"/>
  <c r="AL14" i="22" s="1"/>
  <c r="AM72" i="22"/>
  <c r="AN72" i="22" s="1"/>
  <c r="AO72" i="22" s="1"/>
  <c r="AM73" i="22"/>
  <c r="AN73" i="22" s="1"/>
  <c r="AO73" i="22" s="1"/>
  <c r="AJ89" i="22"/>
  <c r="AK89" i="22" s="1"/>
  <c r="AL89" i="22" s="1"/>
  <c r="N146" i="22"/>
  <c r="AJ176" i="22"/>
  <c r="AK176" i="22" s="1"/>
  <c r="AL176" i="22" s="1"/>
  <c r="AJ177" i="22"/>
  <c r="AK177" i="22" s="1"/>
  <c r="AL177" i="22" s="1"/>
  <c r="AJ178" i="22"/>
  <c r="AK178" i="22" s="1"/>
  <c r="AL178" i="22" s="1"/>
  <c r="AM104" i="22"/>
  <c r="AN104" i="22" s="1"/>
  <c r="AO104" i="22" s="1"/>
  <c r="AJ109" i="22"/>
  <c r="AK109" i="22" s="1"/>
  <c r="AL109" i="22" s="1"/>
  <c r="S128" i="22"/>
  <c r="W128" i="22"/>
  <c r="P164" i="22"/>
  <c r="AJ154" i="22"/>
  <c r="AK154" i="22" s="1"/>
  <c r="AL154" i="22" s="1"/>
  <c r="AP173" i="22"/>
  <c r="AQ173" i="22" s="1"/>
  <c r="AR173" i="22" s="1"/>
  <c r="AM177" i="22"/>
  <c r="AN177" i="22" s="1"/>
  <c r="AO177" i="22" s="1"/>
  <c r="AM180" i="22"/>
  <c r="AN180" i="22" s="1"/>
  <c r="AO180" i="22" s="1"/>
  <c r="AM181" i="22"/>
  <c r="AN181" i="22" s="1"/>
  <c r="AO181" i="22" s="1"/>
  <c r="AJ189" i="22"/>
  <c r="AK189" i="22" s="1"/>
  <c r="AL189" i="22" s="1"/>
  <c r="AJ190" i="22"/>
  <c r="AK190" i="22" s="1"/>
  <c r="AL190" i="22" s="1"/>
  <c r="AM191" i="22"/>
  <c r="AN191" i="22" s="1"/>
  <c r="AO191" i="22" s="1"/>
  <c r="AJ197" i="22"/>
  <c r="AK197" i="22" s="1"/>
  <c r="AL197" i="22" s="1"/>
  <c r="AJ199" i="22"/>
  <c r="AK199" i="22" s="1"/>
  <c r="AL199" i="22" s="1"/>
  <c r="P219" i="22"/>
  <c r="AB17" i="18"/>
  <c r="Z17" i="18"/>
  <c r="AS13" i="22"/>
  <c r="AT13" i="22" s="1"/>
  <c r="AU13" i="22" s="1"/>
  <c r="AS15" i="22"/>
  <c r="AT15" i="22" s="1"/>
  <c r="AU15" i="22" s="1"/>
  <c r="AS17" i="22"/>
  <c r="AT17" i="22" s="1"/>
  <c r="AU17" i="22" s="1"/>
  <c r="AS18" i="22"/>
  <c r="AT18" i="22" s="1"/>
  <c r="AU18" i="22" s="1"/>
  <c r="AS118" i="22"/>
  <c r="AT118" i="22" s="1"/>
  <c r="AU118" i="22" s="1"/>
  <c r="AS119" i="22"/>
  <c r="AT119" i="22" s="1"/>
  <c r="AU119" i="22" s="1"/>
  <c r="AS120" i="22"/>
  <c r="AT120" i="22" s="1"/>
  <c r="AU120" i="22" s="1"/>
  <c r="AS123" i="22"/>
  <c r="AT123" i="22" s="1"/>
  <c r="AU123" i="22" s="1"/>
  <c r="AS124" i="22"/>
  <c r="AT124" i="22" s="1"/>
  <c r="AU124" i="22" s="1"/>
  <c r="AS125" i="22"/>
  <c r="AT125" i="22" s="1"/>
  <c r="AU125" i="22" s="1"/>
  <c r="AS126" i="22"/>
  <c r="AT126" i="22" s="1"/>
  <c r="AU126" i="22" s="1"/>
  <c r="AS127" i="22"/>
  <c r="AT127" i="22" s="1"/>
  <c r="AU127" i="22" s="1"/>
  <c r="AS136" i="22"/>
  <c r="AT136" i="22" s="1"/>
  <c r="AU136" i="22" s="1"/>
  <c r="AS137" i="22"/>
  <c r="AT137" i="22" s="1"/>
  <c r="AU137" i="22" s="1"/>
  <c r="AS138" i="22"/>
  <c r="AT138" i="22" s="1"/>
  <c r="AU138" i="22" s="1"/>
  <c r="AS140" i="22"/>
  <c r="AT140" i="22" s="1"/>
  <c r="AU140" i="22" s="1"/>
  <c r="AS141" i="22"/>
  <c r="AT141" i="22" s="1"/>
  <c r="AU141" i="22" s="1"/>
  <c r="AS142" i="22"/>
  <c r="AT142" i="22" s="1"/>
  <c r="AU142" i="22" s="1"/>
  <c r="AS143" i="22"/>
  <c r="AT143" i="22" s="1"/>
  <c r="AU143" i="22" s="1"/>
  <c r="AS144" i="22"/>
  <c r="AT144" i="22" s="1"/>
  <c r="AU144" i="22" s="1"/>
  <c r="AS145" i="22"/>
  <c r="AT145" i="22" s="1"/>
  <c r="AU145" i="22" s="1"/>
  <c r="AS153" i="22"/>
  <c r="AT153" i="22" s="1"/>
  <c r="AU153" i="22" s="1"/>
  <c r="AS154" i="22"/>
  <c r="AT154" i="22" s="1"/>
  <c r="AU154" i="22" s="1"/>
  <c r="AS155" i="22"/>
  <c r="AT155" i="22" s="1"/>
  <c r="AU155" i="22" s="1"/>
  <c r="AS156" i="22"/>
  <c r="AT156" i="22" s="1"/>
  <c r="AU156" i="22" s="1"/>
  <c r="AS158" i="22"/>
  <c r="AT158" i="22" s="1"/>
  <c r="AU158" i="22" s="1"/>
  <c r="AS159" i="22"/>
  <c r="AT159" i="22" s="1"/>
  <c r="AU159" i="22" s="1"/>
  <c r="AS160" i="22"/>
  <c r="AT160" i="22" s="1"/>
  <c r="AU160" i="22" s="1"/>
  <c r="AS161" i="22"/>
  <c r="AT161" i="22" s="1"/>
  <c r="AU161" i="22" s="1"/>
  <c r="AS162" i="22"/>
  <c r="AT162" i="22" s="1"/>
  <c r="AU162" i="22" s="1"/>
  <c r="AS163" i="22"/>
  <c r="AT163" i="22" s="1"/>
  <c r="AU163" i="22" s="1"/>
  <c r="AS172" i="22"/>
  <c r="AT172" i="22" s="1"/>
  <c r="AU172" i="22" s="1"/>
  <c r="AS173" i="22"/>
  <c r="AT173" i="22" s="1"/>
  <c r="AU173" i="22" s="1"/>
  <c r="AS174" i="22"/>
  <c r="AT174" i="22" s="1"/>
  <c r="AU174" i="22" s="1"/>
  <c r="AS176" i="22"/>
  <c r="AT176" i="22" s="1"/>
  <c r="AU176" i="22" s="1"/>
  <c r="AS177" i="22"/>
  <c r="AT177" i="22" s="1"/>
  <c r="AU177" i="22" s="1"/>
  <c r="AS178" i="22"/>
  <c r="AT178" i="22" s="1"/>
  <c r="AU178" i="22" s="1"/>
  <c r="AS180" i="22"/>
  <c r="AT180" i="22" s="1"/>
  <c r="AU180" i="22" s="1"/>
  <c r="AS181" i="22"/>
  <c r="AT181" i="22" s="1"/>
  <c r="AU181" i="22" s="1"/>
  <c r="AS189" i="22"/>
  <c r="AT189" i="22" s="1"/>
  <c r="AU189" i="22" s="1"/>
  <c r="AS190" i="22"/>
  <c r="AT190" i="22" s="1"/>
  <c r="AU190" i="22" s="1"/>
  <c r="AS191" i="22"/>
  <c r="AT191" i="22" s="1"/>
  <c r="AU191" i="22" s="1"/>
  <c r="AS194" i="22"/>
  <c r="AT194" i="22" s="1"/>
  <c r="AU194" i="22" s="1"/>
  <c r="AS195" i="22"/>
  <c r="AT195" i="22" s="1"/>
  <c r="AU195" i="22" s="1"/>
  <c r="AS196" i="22"/>
  <c r="AT196" i="22" s="1"/>
  <c r="AU196" i="22" s="1"/>
  <c r="AS197" i="22"/>
  <c r="AT197" i="22" s="1"/>
  <c r="AU197" i="22" s="1"/>
  <c r="AS198" i="22"/>
  <c r="AT198" i="22" s="1"/>
  <c r="AU198" i="22" s="1"/>
  <c r="AS199" i="22"/>
  <c r="AT199" i="22" s="1"/>
  <c r="AU199" i="22" s="1"/>
  <c r="AS209" i="22"/>
  <c r="AT209" i="22" s="1"/>
  <c r="AU209" i="22" s="1"/>
  <c r="AS210" i="22"/>
  <c r="AT210" i="22" s="1"/>
  <c r="AU210" i="22" s="1"/>
  <c r="AS211" i="22"/>
  <c r="AT211" i="22" s="1"/>
  <c r="AU211" i="22" s="1"/>
  <c r="AS213" i="22"/>
  <c r="AT213" i="22" s="1"/>
  <c r="AU213" i="22" s="1"/>
  <c r="AS214" i="22"/>
  <c r="AT214" i="22" s="1"/>
  <c r="AU214" i="22" s="1"/>
  <c r="AS215" i="22"/>
  <c r="AT215" i="22" s="1"/>
  <c r="AU215" i="22" s="1"/>
  <c r="AS216" i="22"/>
  <c r="AT216" i="22" s="1"/>
  <c r="AU216" i="22" s="1"/>
  <c r="AS217" i="22"/>
  <c r="AT217" i="22" s="1"/>
  <c r="AU217" i="22" s="1"/>
  <c r="AS218" i="22"/>
  <c r="AT218" i="22" s="1"/>
  <c r="AU218" i="22" s="1"/>
  <c r="AD138" i="22"/>
  <c r="AE138" i="22" s="1"/>
  <c r="AF138" i="22" s="1"/>
  <c r="AD142" i="22"/>
  <c r="AE142" i="22" s="1"/>
  <c r="AF142" i="22" s="1"/>
  <c r="AD145" i="22"/>
  <c r="AE145" i="22" s="1"/>
  <c r="AF145" i="22" s="1"/>
  <c r="AD198" i="22"/>
  <c r="AE198" i="22" s="1"/>
  <c r="AF198" i="22" s="1"/>
  <c r="M17" i="18"/>
  <c r="N56" i="22"/>
  <c r="AM63" i="22"/>
  <c r="AN63" i="22" s="1"/>
  <c r="AO63" i="22" s="1"/>
  <c r="AJ68" i="22"/>
  <c r="AK68" i="22" s="1"/>
  <c r="AL68" i="22" s="1"/>
  <c r="AM68" i="22"/>
  <c r="AN68" i="22" s="1"/>
  <c r="AO68" i="22" s="1"/>
  <c r="AP68" i="22"/>
  <c r="AQ68" i="22" s="1"/>
  <c r="AR68" i="22" s="1"/>
  <c r="T92" i="22"/>
  <c r="AM106" i="22"/>
  <c r="AN106" i="22" s="1"/>
  <c r="AO106" i="22" s="1"/>
  <c r="AM127" i="22"/>
  <c r="AN127" i="22" s="1"/>
  <c r="AO127" i="22" s="1"/>
  <c r="U146" i="22"/>
  <c r="AJ140" i="22"/>
  <c r="AK140" i="22" s="1"/>
  <c r="AL140" i="22" s="1"/>
  <c r="AP141" i="22"/>
  <c r="AQ141" i="22" s="1"/>
  <c r="AR141" i="22" s="1"/>
  <c r="AP155" i="22"/>
  <c r="AQ155" i="22" s="1"/>
  <c r="AR155" i="22" s="1"/>
  <c r="Q182" i="22"/>
  <c r="AM174" i="22"/>
  <c r="AN174" i="22" s="1"/>
  <c r="AO174" i="22" s="1"/>
  <c r="AM194" i="22"/>
  <c r="AN194" i="22" s="1"/>
  <c r="AO194" i="22" s="1"/>
  <c r="AM195" i="22"/>
  <c r="AN195" i="22" s="1"/>
  <c r="AO195" i="22" s="1"/>
  <c r="AP195" i="22"/>
  <c r="AQ195" i="22" s="1"/>
  <c r="AR195" i="22" s="1"/>
  <c r="AM218" i="22"/>
  <c r="AN218" i="22" s="1"/>
  <c r="AO218" i="22" s="1"/>
  <c r="AC17" i="18"/>
  <c r="AD9" i="22"/>
  <c r="AE9" i="22" s="1"/>
  <c r="AF9" i="22" s="1"/>
  <c r="AD11" i="22"/>
  <c r="AE11" i="22" s="1"/>
  <c r="AF11" i="22" s="1"/>
  <c r="AD16" i="22"/>
  <c r="AE16" i="22" s="1"/>
  <c r="AF16" i="22" s="1"/>
  <c r="AG120" i="22"/>
  <c r="AH120" i="22" s="1"/>
  <c r="AI120" i="22" s="1"/>
  <c r="AG125" i="22"/>
  <c r="AH125" i="22" s="1"/>
  <c r="AI125" i="22" s="1"/>
  <c r="AG55" i="22"/>
  <c r="AH55" i="22" s="1"/>
  <c r="AI55" i="22" s="1"/>
  <c r="AG63" i="22"/>
  <c r="AH63" i="22" s="1"/>
  <c r="AI63" i="22" s="1"/>
  <c r="AG64" i="22"/>
  <c r="AH64" i="22" s="1"/>
  <c r="AI64" i="22" s="1"/>
  <c r="AG66" i="22"/>
  <c r="AH66" i="22" s="1"/>
  <c r="AI66" i="22" s="1"/>
  <c r="AG68" i="22"/>
  <c r="AH68" i="22" s="1"/>
  <c r="AI68" i="22" s="1"/>
  <c r="AG69" i="22"/>
  <c r="AH69" i="22" s="1"/>
  <c r="AI69" i="22" s="1"/>
  <c r="AG70" i="22"/>
  <c r="AH70" i="22" s="1"/>
  <c r="AI70" i="22" s="1"/>
  <c r="AG71" i="22"/>
  <c r="AH71" i="22" s="1"/>
  <c r="AI71" i="22" s="1"/>
  <c r="AG72" i="22"/>
  <c r="AH72" i="22" s="1"/>
  <c r="AI72" i="22" s="1"/>
  <c r="AG73" i="22"/>
  <c r="AH73" i="22" s="1"/>
  <c r="AI73" i="22" s="1"/>
  <c r="AG81" i="22"/>
  <c r="AH81" i="22" s="1"/>
  <c r="AI81" i="22" s="1"/>
  <c r="AG82" i="22"/>
  <c r="AH82" i="22" s="1"/>
  <c r="AI82" i="22" s="1"/>
  <c r="AG83" i="22"/>
  <c r="AH83" i="22" s="1"/>
  <c r="AI83" i="22" s="1"/>
  <c r="AG84" i="22"/>
  <c r="AH84" i="22" s="1"/>
  <c r="AI84" i="22" s="1"/>
  <c r="AG86" i="22"/>
  <c r="AH86" i="22" s="1"/>
  <c r="AI86" i="22" s="1"/>
  <c r="AG87" i="22"/>
  <c r="AH87" i="22" s="1"/>
  <c r="AI87" i="22" s="1"/>
  <c r="AG88" i="22"/>
  <c r="AH88" i="22" s="1"/>
  <c r="AI88" i="22" s="1"/>
  <c r="AG89" i="22"/>
  <c r="AH89" i="22" s="1"/>
  <c r="AI89" i="22" s="1"/>
  <c r="AG90" i="22"/>
  <c r="AH90" i="22" s="1"/>
  <c r="AI90" i="22" s="1"/>
  <c r="AG91" i="22"/>
  <c r="AH91" i="22" s="1"/>
  <c r="AI91" i="22" s="1"/>
  <c r="AG100" i="22"/>
  <c r="AH100" i="22" s="1"/>
  <c r="AI100" i="22" s="1"/>
  <c r="AG101" i="22"/>
  <c r="AH101" i="22" s="1"/>
  <c r="AI101" i="22" s="1"/>
  <c r="AG102" i="22"/>
  <c r="AH102" i="22" s="1"/>
  <c r="AI102" i="22" s="1"/>
  <c r="AG104" i="22"/>
  <c r="AH104" i="22" s="1"/>
  <c r="AI104" i="22" s="1"/>
  <c r="AG105" i="22"/>
  <c r="AH105" i="22" s="1"/>
  <c r="AI105" i="22" s="1"/>
  <c r="AG106" i="22"/>
  <c r="AH106" i="22" s="1"/>
  <c r="AI106" i="22" s="1"/>
  <c r="AG107" i="22"/>
  <c r="AH107" i="22" s="1"/>
  <c r="AI107" i="22" s="1"/>
  <c r="AG108" i="22"/>
  <c r="AH108" i="22" s="1"/>
  <c r="AI108" i="22" s="1"/>
  <c r="AG109" i="22"/>
  <c r="AH109" i="22" s="1"/>
  <c r="AI109" i="22" s="1"/>
  <c r="AG135" i="22"/>
  <c r="AH135" i="22" s="1"/>
  <c r="AI135" i="22" s="1"/>
  <c r="AG136" i="22"/>
  <c r="AH136" i="22" s="1"/>
  <c r="AI136" i="22" s="1"/>
  <c r="AG137" i="22"/>
  <c r="AH137" i="22" s="1"/>
  <c r="AI137" i="22" s="1"/>
  <c r="AG138" i="22"/>
  <c r="AH138" i="22" s="1"/>
  <c r="AI138" i="22" s="1"/>
  <c r="AG140" i="22"/>
  <c r="AH140" i="22" s="1"/>
  <c r="AI140" i="22" s="1"/>
  <c r="AG141" i="22"/>
  <c r="AH141" i="22" s="1"/>
  <c r="AI141" i="22" s="1"/>
  <c r="AG142" i="22"/>
  <c r="AH142" i="22" s="1"/>
  <c r="AI142" i="22" s="1"/>
  <c r="AG143" i="22"/>
  <c r="AH143" i="22" s="1"/>
  <c r="AI143" i="22" s="1"/>
  <c r="AG144" i="22"/>
  <c r="AH144" i="22" s="1"/>
  <c r="AI144" i="22" s="1"/>
  <c r="AG153" i="22"/>
  <c r="AH153" i="22" s="1"/>
  <c r="AI153" i="22" s="1"/>
  <c r="AG155" i="22"/>
  <c r="AH155" i="22" s="1"/>
  <c r="AI155" i="22" s="1"/>
  <c r="AG156" i="22"/>
  <c r="AH156" i="22" s="1"/>
  <c r="AI156" i="22" s="1"/>
  <c r="AG158" i="22"/>
  <c r="AH158" i="22" s="1"/>
  <c r="AI158" i="22" s="1"/>
  <c r="AG159" i="22"/>
  <c r="AH159" i="22" s="1"/>
  <c r="AI159" i="22" s="1"/>
  <c r="AG161" i="22"/>
  <c r="AH161" i="22" s="1"/>
  <c r="AI161" i="22" s="1"/>
  <c r="AG162" i="22"/>
  <c r="AH162" i="22" s="1"/>
  <c r="AI162" i="22" s="1"/>
  <c r="AG163" i="22"/>
  <c r="AH163" i="22" s="1"/>
  <c r="AI163" i="22" s="1"/>
  <c r="AG171" i="22"/>
  <c r="AH171" i="22" s="1"/>
  <c r="AI171" i="22" s="1"/>
  <c r="AG173" i="22"/>
  <c r="AH173" i="22" s="1"/>
  <c r="AI173" i="22" s="1"/>
  <c r="AG174" i="22"/>
  <c r="AH174" i="22" s="1"/>
  <c r="AI174" i="22" s="1"/>
  <c r="AG176" i="22"/>
  <c r="AH176" i="22" s="1"/>
  <c r="AI176" i="22" s="1"/>
  <c r="AG177" i="22"/>
  <c r="AH177" i="22" s="1"/>
  <c r="AI177" i="22" s="1"/>
  <c r="AG179" i="22"/>
  <c r="AH179" i="22" s="1"/>
  <c r="AI179" i="22" s="1"/>
  <c r="AG180" i="22"/>
  <c r="AH180" i="22" s="1"/>
  <c r="AI180" i="22" s="1"/>
  <c r="AG181" i="22"/>
  <c r="AH181" i="22" s="1"/>
  <c r="AI181" i="22" s="1"/>
  <c r="AG189" i="22"/>
  <c r="AH189" i="22" s="1"/>
  <c r="AI189" i="22" s="1"/>
  <c r="AG190" i="22"/>
  <c r="AH190" i="22" s="1"/>
  <c r="AI190" i="22" s="1"/>
  <c r="AG191" i="22"/>
  <c r="AH191" i="22" s="1"/>
  <c r="AI191" i="22" s="1"/>
  <c r="AG192" i="22"/>
  <c r="AH192" i="22" s="1"/>
  <c r="AI192" i="22" s="1"/>
  <c r="AG194" i="22"/>
  <c r="AH194" i="22" s="1"/>
  <c r="AI194" i="22" s="1"/>
  <c r="AG195" i="22"/>
  <c r="AH195" i="22" s="1"/>
  <c r="AI195" i="22" s="1"/>
  <c r="AG196" i="22"/>
  <c r="AH196" i="22" s="1"/>
  <c r="AI196" i="22" s="1"/>
  <c r="AG197" i="22"/>
  <c r="AH197" i="22" s="1"/>
  <c r="AI197" i="22" s="1"/>
  <c r="AG198" i="22"/>
  <c r="AH198" i="22" s="1"/>
  <c r="AI198" i="22" s="1"/>
  <c r="AG209" i="22"/>
  <c r="AH209" i="22" s="1"/>
  <c r="AI209" i="22" s="1"/>
  <c r="AG210" i="22"/>
  <c r="AH210" i="22" s="1"/>
  <c r="AI210" i="22" s="1"/>
  <c r="AG211" i="22"/>
  <c r="AH211" i="22" s="1"/>
  <c r="AI211" i="22" s="1"/>
  <c r="AG213" i="22"/>
  <c r="AH213" i="22" s="1"/>
  <c r="AI213" i="22" s="1"/>
  <c r="AG214" i="22"/>
  <c r="AH214" i="22" s="1"/>
  <c r="AI214" i="22" s="1"/>
  <c r="AG215" i="22"/>
  <c r="AH215" i="22" s="1"/>
  <c r="AI215" i="22" s="1"/>
  <c r="AG216" i="22"/>
  <c r="AH216" i="22" s="1"/>
  <c r="AI216" i="22" s="1"/>
  <c r="AG218" i="22"/>
  <c r="AH218" i="22" s="1"/>
  <c r="AI218" i="22" s="1"/>
  <c r="L128" i="22"/>
  <c r="K128" i="22"/>
  <c r="O219" i="22"/>
  <c r="AM208" i="22"/>
  <c r="AN208" i="22" s="1"/>
  <c r="AO208" i="22" s="1"/>
  <c r="AM210" i="22"/>
  <c r="AN210" i="22" s="1"/>
  <c r="AO210" i="22" s="1"/>
  <c r="AS53" i="22"/>
  <c r="AT53" i="22" s="1"/>
  <c r="AU53" i="22" s="1"/>
  <c r="AS30" i="22"/>
  <c r="AT30" i="22" s="1"/>
  <c r="AU30" i="22" s="1"/>
  <c r="AS33" i="22"/>
  <c r="AT33" i="22" s="1"/>
  <c r="AU33" i="22" s="1"/>
  <c r="AS37" i="22"/>
  <c r="AT37" i="22" s="1"/>
  <c r="AU37" i="22" s="1"/>
  <c r="R56" i="22"/>
  <c r="AM53" i="22"/>
  <c r="AN53" i="22" s="1"/>
  <c r="AO53" i="22" s="1"/>
  <c r="AM35" i="22"/>
  <c r="AN35" i="22" s="1"/>
  <c r="AO35" i="22" s="1"/>
  <c r="S38" i="22"/>
  <c r="Q56" i="22"/>
  <c r="AJ50" i="22"/>
  <c r="AK50" i="22" s="1"/>
  <c r="AL50" i="22" s="1"/>
  <c r="AJ37" i="22"/>
  <c r="AK37" i="22" s="1"/>
  <c r="AL37" i="22" s="1"/>
  <c r="AJ46" i="22"/>
  <c r="AK46" i="22" s="1"/>
  <c r="AL46" i="22" s="1"/>
  <c r="AJ47" i="22"/>
  <c r="AK47" i="22" s="1"/>
  <c r="AL47" i="22" s="1"/>
  <c r="AJ48" i="22"/>
  <c r="AK48" i="22" s="1"/>
  <c r="AL48" i="22" s="1"/>
  <c r="AJ33" i="22"/>
  <c r="AK33" i="22" s="1"/>
  <c r="AL33" i="22" s="1"/>
  <c r="AJ35" i="22"/>
  <c r="AK35" i="22" s="1"/>
  <c r="AL35" i="22" s="1"/>
  <c r="R19" i="22"/>
  <c r="AD29" i="22"/>
  <c r="AE29" i="22" s="1"/>
  <c r="AF29" i="22" s="1"/>
  <c r="AD30" i="22"/>
  <c r="AE30" i="22" s="1"/>
  <c r="AF30" i="22" s="1"/>
  <c r="AD32" i="22"/>
  <c r="AE32" i="22" s="1"/>
  <c r="AF32" i="22" s="1"/>
  <c r="AD10" i="22"/>
  <c r="AE10" i="22" s="1"/>
  <c r="AF10" i="22" s="1"/>
  <c r="AD13" i="22"/>
  <c r="AE13" i="22" s="1"/>
  <c r="AF13" i="22" s="1"/>
  <c r="AD14" i="22"/>
  <c r="AE14" i="22" s="1"/>
  <c r="AF14" i="22" s="1"/>
  <c r="AD15" i="22"/>
  <c r="AE15" i="22" s="1"/>
  <c r="AF15" i="22" s="1"/>
  <c r="AD17" i="22"/>
  <c r="AE17" i="22" s="1"/>
  <c r="AF17" i="22" s="1"/>
  <c r="AD18" i="22"/>
  <c r="AE18" i="22" s="1"/>
  <c r="AF18" i="22" s="1"/>
  <c r="L38" i="22"/>
  <c r="K38" i="22"/>
  <c r="J38" i="22"/>
  <c r="AG28" i="22"/>
  <c r="AH28" i="22" s="1"/>
  <c r="AI28" i="22" s="1"/>
  <c r="AG33" i="22"/>
  <c r="AH33" i="22" s="1"/>
  <c r="AI33" i="22" s="1"/>
  <c r="AG37" i="22"/>
  <c r="AH37" i="22" s="1"/>
  <c r="AI37" i="22" s="1"/>
  <c r="AG35" i="22"/>
  <c r="AH35" i="22" s="1"/>
  <c r="AI35" i="22" s="1"/>
  <c r="AA200" i="22"/>
  <c r="Z200" i="22"/>
  <c r="AT179" i="22"/>
  <c r="AU179" i="22" s="1"/>
  <c r="AS182" i="22"/>
  <c r="AT182" i="22" s="1"/>
  <c r="AU182" i="22" s="1"/>
  <c r="AS135" i="22"/>
  <c r="AT135" i="22" s="1"/>
  <c r="AU135" i="22" s="1"/>
  <c r="AS117" i="22"/>
  <c r="AT117" i="22" s="1"/>
  <c r="AU117" i="22" s="1"/>
  <c r="AP213" i="22"/>
  <c r="AQ213" i="22" s="1"/>
  <c r="AR213" i="22" s="1"/>
  <c r="AP191" i="22"/>
  <c r="AQ191" i="22" s="1"/>
  <c r="AR191" i="22" s="1"/>
  <c r="AP189" i="22"/>
  <c r="AQ189" i="22" s="1"/>
  <c r="AR189" i="22" s="1"/>
  <c r="AP171" i="22"/>
  <c r="AQ171" i="22" s="1"/>
  <c r="AR171" i="22" s="1"/>
  <c r="AP172" i="22"/>
  <c r="AQ172" i="22" s="1"/>
  <c r="AR172" i="22" s="1"/>
  <c r="AP174" i="22"/>
  <c r="AQ174" i="22" s="1"/>
  <c r="AR174" i="22" s="1"/>
  <c r="AP177" i="22"/>
  <c r="AQ177" i="22" s="1"/>
  <c r="AR177" i="22" s="1"/>
  <c r="AP159" i="22"/>
  <c r="AQ159" i="22" s="1"/>
  <c r="AR159" i="22" s="1"/>
  <c r="AP154" i="22"/>
  <c r="AQ154" i="22" s="1"/>
  <c r="AR154" i="22" s="1"/>
  <c r="X164" i="22"/>
  <c r="AP156" i="22"/>
  <c r="AQ156" i="22" s="1"/>
  <c r="AR156" i="22" s="1"/>
  <c r="AP136" i="22"/>
  <c r="AQ136" i="22" s="1"/>
  <c r="AR136" i="22" s="1"/>
  <c r="AP137" i="22"/>
  <c r="AQ137" i="22" s="1"/>
  <c r="AR137" i="22" s="1"/>
  <c r="AP138" i="22"/>
  <c r="AQ138" i="22" s="1"/>
  <c r="AR138" i="22" s="1"/>
  <c r="W146" i="22"/>
  <c r="AP117" i="22"/>
  <c r="AQ117" i="22" s="1"/>
  <c r="AR117" i="22" s="1"/>
  <c r="AP119" i="22"/>
  <c r="AQ119" i="22" s="1"/>
  <c r="AR119" i="22" s="1"/>
  <c r="AP123" i="22"/>
  <c r="AQ123" i="22" s="1"/>
  <c r="AR123" i="22" s="1"/>
  <c r="R219" i="22"/>
  <c r="AM209" i="22"/>
  <c r="AN209" i="22" s="1"/>
  <c r="AO209" i="22" s="1"/>
  <c r="AM211" i="22"/>
  <c r="AN211" i="22" s="1"/>
  <c r="AO211" i="22" s="1"/>
  <c r="AM214" i="22"/>
  <c r="AN214" i="22" s="1"/>
  <c r="AO214" i="22" s="1"/>
  <c r="AM216" i="22"/>
  <c r="AN216" i="22" s="1"/>
  <c r="AO216" i="22" s="1"/>
  <c r="T219" i="22"/>
  <c r="AM213" i="22"/>
  <c r="AN213" i="22" s="1"/>
  <c r="AO213" i="22" s="1"/>
  <c r="AM215" i="22"/>
  <c r="AN215" i="22" s="1"/>
  <c r="AO215" i="22" s="1"/>
  <c r="AM217" i="22"/>
  <c r="AN217" i="22" s="1"/>
  <c r="AO217" i="22" s="1"/>
  <c r="AM197" i="22"/>
  <c r="AN197" i="22" s="1"/>
  <c r="AO197" i="22" s="1"/>
  <c r="S200" i="22"/>
  <c r="T200" i="22"/>
  <c r="AM196" i="22"/>
  <c r="AN196" i="22" s="1"/>
  <c r="AO196" i="22" s="1"/>
  <c r="S182" i="22"/>
  <c r="AM179" i="22"/>
  <c r="AN179" i="22" s="1"/>
  <c r="AO179" i="22" s="1"/>
  <c r="T182" i="22"/>
  <c r="AM173" i="22"/>
  <c r="AN173" i="22" s="1"/>
  <c r="AO173" i="22" s="1"/>
  <c r="AM176" i="22"/>
  <c r="AN176" i="22" s="1"/>
  <c r="AO176" i="22" s="1"/>
  <c r="AM178" i="22"/>
  <c r="AN178" i="22" s="1"/>
  <c r="AO178" i="22" s="1"/>
  <c r="U182" i="22"/>
  <c r="AM172" i="22"/>
  <c r="AN172" i="22" s="1"/>
  <c r="AO172" i="22" s="1"/>
  <c r="T164" i="22"/>
  <c r="AM155" i="22"/>
  <c r="AN155" i="22" s="1"/>
  <c r="AO155" i="22" s="1"/>
  <c r="AM156" i="22"/>
  <c r="AN156" i="22" s="1"/>
  <c r="AO156" i="22" s="1"/>
  <c r="AM162" i="22"/>
  <c r="AN162" i="22" s="1"/>
  <c r="AO162" i="22" s="1"/>
  <c r="AM163" i="22"/>
  <c r="AN163" i="22" s="1"/>
  <c r="AO163" i="22" s="1"/>
  <c r="U164" i="22"/>
  <c r="AM159" i="22"/>
  <c r="AN159" i="22" s="1"/>
  <c r="AO159" i="22" s="1"/>
  <c r="R146" i="22"/>
  <c r="AM141" i="22"/>
  <c r="AN141" i="22" s="1"/>
  <c r="AO141" i="22" s="1"/>
  <c r="AM143" i="22"/>
  <c r="AN143" i="22" s="1"/>
  <c r="AO143" i="22" s="1"/>
  <c r="S146" i="22"/>
  <c r="AM140" i="22"/>
  <c r="AN140" i="22" s="1"/>
  <c r="AO140" i="22" s="1"/>
  <c r="T146" i="22"/>
  <c r="AM136" i="22"/>
  <c r="AN136" i="22" s="1"/>
  <c r="AO136" i="22" s="1"/>
  <c r="AM137" i="22"/>
  <c r="AN137" i="22" s="1"/>
  <c r="AO137" i="22" s="1"/>
  <c r="AM138" i="22"/>
  <c r="AN138" i="22" s="1"/>
  <c r="AO138" i="22" s="1"/>
  <c r="AM142" i="22"/>
  <c r="AN142" i="22" s="1"/>
  <c r="AO142" i="22" s="1"/>
  <c r="AM144" i="22"/>
  <c r="AN144" i="22" s="1"/>
  <c r="AO144" i="22" s="1"/>
  <c r="AM145" i="22"/>
  <c r="AN145" i="22" s="1"/>
  <c r="AO145" i="22" s="1"/>
  <c r="AM118" i="22"/>
  <c r="AN118" i="22" s="1"/>
  <c r="AO118" i="22" s="1"/>
  <c r="AM119" i="22"/>
  <c r="AN119" i="22" s="1"/>
  <c r="AO119" i="22" s="1"/>
  <c r="AM125" i="22"/>
  <c r="AN125" i="22" s="1"/>
  <c r="AO125" i="22" s="1"/>
  <c r="AM117" i="22"/>
  <c r="AN117" i="22" s="1"/>
  <c r="AO117" i="22" s="1"/>
  <c r="AM124" i="22"/>
  <c r="AN124" i="22" s="1"/>
  <c r="AO124" i="22" s="1"/>
  <c r="R128" i="22"/>
  <c r="AM120" i="22"/>
  <c r="AN120" i="22" s="1"/>
  <c r="AO120" i="22" s="1"/>
  <c r="AM122" i="22"/>
  <c r="AN122" i="22" s="1"/>
  <c r="AO122" i="22" s="1"/>
  <c r="AM123" i="22"/>
  <c r="AN123" i="22" s="1"/>
  <c r="AO123" i="22" s="1"/>
  <c r="AM126" i="22"/>
  <c r="AN126" i="22" s="1"/>
  <c r="AO126" i="22" s="1"/>
  <c r="AJ214" i="22"/>
  <c r="AK214" i="22" s="1"/>
  <c r="AL214" i="22" s="1"/>
  <c r="AJ216" i="22"/>
  <c r="AK216" i="22" s="1"/>
  <c r="AL216" i="22" s="1"/>
  <c r="AJ218" i="22"/>
  <c r="AK218" i="22" s="1"/>
  <c r="AL218" i="22" s="1"/>
  <c r="N219" i="22"/>
  <c r="AJ213" i="22"/>
  <c r="AK213" i="22" s="1"/>
  <c r="AL213" i="22" s="1"/>
  <c r="AJ215" i="22"/>
  <c r="AK215" i="22" s="1"/>
  <c r="AL215" i="22" s="1"/>
  <c r="AJ217" i="22"/>
  <c r="AK217" i="22" s="1"/>
  <c r="AL217" i="22" s="1"/>
  <c r="P200" i="22"/>
  <c r="AJ191" i="22"/>
  <c r="AK191" i="22" s="1"/>
  <c r="AL191" i="22" s="1"/>
  <c r="AJ192" i="22"/>
  <c r="AK192" i="22" s="1"/>
  <c r="AL192" i="22" s="1"/>
  <c r="AJ194" i="22"/>
  <c r="AK194" i="22" s="1"/>
  <c r="AL194" i="22" s="1"/>
  <c r="AJ195" i="22"/>
  <c r="AK195" i="22" s="1"/>
  <c r="AL195" i="22" s="1"/>
  <c r="AJ198" i="22"/>
  <c r="AK198" i="22" s="1"/>
  <c r="AL198" i="22" s="1"/>
  <c r="O182" i="22"/>
  <c r="AJ179" i="22"/>
  <c r="AK179" i="22" s="1"/>
  <c r="AL179" i="22" s="1"/>
  <c r="AJ181" i="22"/>
  <c r="AK181" i="22" s="1"/>
  <c r="AL181" i="22" s="1"/>
  <c r="P182" i="22"/>
  <c r="AJ180" i="22"/>
  <c r="AK180" i="22" s="1"/>
  <c r="AL180" i="22" s="1"/>
  <c r="AJ173" i="22"/>
  <c r="AK173" i="22" s="1"/>
  <c r="AL173" i="22" s="1"/>
  <c r="AJ155" i="22"/>
  <c r="AK155" i="22" s="1"/>
  <c r="AL155" i="22" s="1"/>
  <c r="AJ159" i="22"/>
  <c r="AK159" i="22" s="1"/>
  <c r="AL159" i="22" s="1"/>
  <c r="AJ160" i="22"/>
  <c r="AK160" i="22" s="1"/>
  <c r="AL160" i="22" s="1"/>
  <c r="N164" i="22"/>
  <c r="AJ161" i="22"/>
  <c r="AK161" i="22" s="1"/>
  <c r="AL161" i="22" s="1"/>
  <c r="AJ162" i="22"/>
  <c r="AK162" i="22" s="1"/>
  <c r="AL162" i="22" s="1"/>
  <c r="O164" i="22"/>
  <c r="AJ137" i="22"/>
  <c r="AK137" i="22" s="1"/>
  <c r="AL137" i="22" s="1"/>
  <c r="AJ135" i="22"/>
  <c r="AK135" i="22" s="1"/>
  <c r="AL135" i="22" s="1"/>
  <c r="AJ141" i="22"/>
  <c r="AK141" i="22" s="1"/>
  <c r="AL141" i="22" s="1"/>
  <c r="AJ142" i="22"/>
  <c r="AK142" i="22" s="1"/>
  <c r="AL142" i="22" s="1"/>
  <c r="AJ143" i="22"/>
  <c r="AK143" i="22" s="1"/>
  <c r="AL143" i="22" s="1"/>
  <c r="AJ144" i="22"/>
  <c r="AK144" i="22" s="1"/>
  <c r="AL144" i="22" s="1"/>
  <c r="P146" i="22"/>
  <c r="AJ145" i="22"/>
  <c r="AK145" i="22" s="1"/>
  <c r="AL145" i="22" s="1"/>
  <c r="AJ124" i="22"/>
  <c r="AK124" i="22" s="1"/>
  <c r="AL124" i="22" s="1"/>
  <c r="AJ120" i="22"/>
  <c r="AK120" i="22" s="1"/>
  <c r="AL120" i="22" s="1"/>
  <c r="AJ126" i="22"/>
  <c r="AK126" i="22" s="1"/>
  <c r="AL126" i="22" s="1"/>
  <c r="AJ118" i="22"/>
  <c r="AK118" i="22" s="1"/>
  <c r="AL118" i="22" s="1"/>
  <c r="N128" i="22"/>
  <c r="AJ123" i="22"/>
  <c r="AK123" i="22" s="1"/>
  <c r="AL123" i="22" s="1"/>
  <c r="AJ117" i="22"/>
  <c r="AK117" i="22" s="1"/>
  <c r="AL117" i="22" s="1"/>
  <c r="AJ125" i="22"/>
  <c r="AK125" i="22" s="1"/>
  <c r="AL125" i="22" s="1"/>
  <c r="AG119" i="22"/>
  <c r="AH119" i="22" s="1"/>
  <c r="AI119" i="22" s="1"/>
  <c r="AG124" i="22"/>
  <c r="AH124" i="22" s="1"/>
  <c r="AI124" i="22" s="1"/>
  <c r="K219" i="22"/>
  <c r="AD208" i="22"/>
  <c r="AE208" i="22" s="1"/>
  <c r="AF208" i="22" s="1"/>
  <c r="AD209" i="22"/>
  <c r="AE209" i="22" s="1"/>
  <c r="AF209" i="22" s="1"/>
  <c r="AD211" i="22"/>
  <c r="AE211" i="22" s="1"/>
  <c r="AF211" i="22" s="1"/>
  <c r="AD213" i="22"/>
  <c r="AE213" i="22" s="1"/>
  <c r="AF213" i="22" s="1"/>
  <c r="AD215" i="22"/>
  <c r="AE215" i="22" s="1"/>
  <c r="AF215" i="22" s="1"/>
  <c r="AD216" i="22"/>
  <c r="AE216" i="22" s="1"/>
  <c r="AF216" i="22" s="1"/>
  <c r="AD218" i="22"/>
  <c r="AE218" i="22" s="1"/>
  <c r="AF218" i="22" s="1"/>
  <c r="AD189" i="22"/>
  <c r="AE189" i="22" s="1"/>
  <c r="AF189" i="22" s="1"/>
  <c r="AD190" i="22"/>
  <c r="AE190" i="22" s="1"/>
  <c r="AF190" i="22" s="1"/>
  <c r="AD191" i="22"/>
  <c r="AE191" i="22" s="1"/>
  <c r="AF191" i="22" s="1"/>
  <c r="AD192" i="22"/>
  <c r="AE192" i="22" s="1"/>
  <c r="AF192" i="22" s="1"/>
  <c r="AD194" i="22"/>
  <c r="AE194" i="22" s="1"/>
  <c r="AF194" i="22" s="1"/>
  <c r="AD195" i="22"/>
  <c r="AE195" i="22" s="1"/>
  <c r="AF195" i="22" s="1"/>
  <c r="AD197" i="22"/>
  <c r="AE197" i="22" s="1"/>
  <c r="AF197" i="22" s="1"/>
  <c r="AD199" i="22"/>
  <c r="AE199" i="22" s="1"/>
  <c r="AF199" i="22" s="1"/>
  <c r="AD172" i="22"/>
  <c r="AE172" i="22" s="1"/>
  <c r="AF172" i="22" s="1"/>
  <c r="AD173" i="22"/>
  <c r="AE173" i="22" s="1"/>
  <c r="AF173" i="22" s="1"/>
  <c r="AD174" i="22"/>
  <c r="AE174" i="22" s="1"/>
  <c r="AF174" i="22" s="1"/>
  <c r="AD177" i="22"/>
  <c r="AE177" i="22" s="1"/>
  <c r="AF177" i="22" s="1"/>
  <c r="AD178" i="22"/>
  <c r="AE178" i="22" s="1"/>
  <c r="AF178" i="22" s="1"/>
  <c r="AD179" i="22"/>
  <c r="AE179" i="22" s="1"/>
  <c r="AF179" i="22" s="1"/>
  <c r="AD180" i="22"/>
  <c r="AE180" i="22" s="1"/>
  <c r="AF180" i="22" s="1"/>
  <c r="AD181" i="22"/>
  <c r="AE181" i="22" s="1"/>
  <c r="AF181" i="22" s="1"/>
  <c r="J164" i="22"/>
  <c r="AD159" i="22"/>
  <c r="AE159" i="22" s="1"/>
  <c r="AF159" i="22" s="1"/>
  <c r="AD160" i="22"/>
  <c r="AE160" i="22" s="1"/>
  <c r="AF160" i="22" s="1"/>
  <c r="AD162" i="22"/>
  <c r="AE162" i="22" s="1"/>
  <c r="AF162" i="22" s="1"/>
  <c r="AD163" i="22"/>
  <c r="AE163" i="22" s="1"/>
  <c r="AF163" i="22" s="1"/>
  <c r="AD136" i="22"/>
  <c r="AE136" i="22" s="1"/>
  <c r="AF136" i="22" s="1"/>
  <c r="AD137" i="22"/>
  <c r="AE137" i="22" s="1"/>
  <c r="AF137" i="22" s="1"/>
  <c r="AD140" i="22"/>
  <c r="AE140" i="22" s="1"/>
  <c r="AF140" i="22" s="1"/>
  <c r="AD141" i="22"/>
  <c r="AE141" i="22" s="1"/>
  <c r="AF141" i="22" s="1"/>
  <c r="AD143" i="22"/>
  <c r="AE143" i="22" s="1"/>
  <c r="AF143" i="22" s="1"/>
  <c r="AD144" i="22"/>
  <c r="AE144" i="22" s="1"/>
  <c r="AF144" i="22" s="1"/>
  <c r="AH127" i="22"/>
  <c r="AI127" i="22" s="1"/>
  <c r="AH118" i="22"/>
  <c r="AI118" i="22" s="1"/>
  <c r="AD118" i="22"/>
  <c r="AE118" i="22" s="1"/>
  <c r="AF118" i="22" s="1"/>
  <c r="AD119" i="22"/>
  <c r="AE119" i="22" s="1"/>
  <c r="AF119" i="22" s="1"/>
  <c r="AD120" i="22"/>
  <c r="AE120" i="22" s="1"/>
  <c r="AF120" i="22" s="1"/>
  <c r="AD122" i="22"/>
  <c r="AE122" i="22" s="1"/>
  <c r="AF122" i="22" s="1"/>
  <c r="AD123" i="22"/>
  <c r="AE123" i="22" s="1"/>
  <c r="AF123" i="22" s="1"/>
  <c r="AD125" i="22"/>
  <c r="AE125" i="22" s="1"/>
  <c r="AF125" i="22" s="1"/>
  <c r="AD126" i="22"/>
  <c r="AE126" i="22" s="1"/>
  <c r="AF126" i="22" s="1"/>
  <c r="AS99" i="22"/>
  <c r="AT99" i="22" s="1"/>
  <c r="AU99" i="22" s="1"/>
  <c r="AS101" i="22"/>
  <c r="AT101" i="22" s="1"/>
  <c r="AU101" i="22" s="1"/>
  <c r="AS102" i="22"/>
  <c r="AT102" i="22" s="1"/>
  <c r="AU102" i="22" s="1"/>
  <c r="AS104" i="22"/>
  <c r="AT104" i="22" s="1"/>
  <c r="AU104" i="22" s="1"/>
  <c r="AS105" i="22"/>
  <c r="AT105" i="22" s="1"/>
  <c r="AU105" i="22" s="1"/>
  <c r="AS106" i="22"/>
  <c r="AT106" i="22" s="1"/>
  <c r="AU106" i="22" s="1"/>
  <c r="AS107" i="22"/>
  <c r="AT107" i="22" s="1"/>
  <c r="AU107" i="22" s="1"/>
  <c r="AS109" i="22"/>
  <c r="AT109" i="22" s="1"/>
  <c r="AU109" i="22" s="1"/>
  <c r="AP99" i="22"/>
  <c r="AQ99" i="22" s="1"/>
  <c r="AR99" i="22" s="1"/>
  <c r="AP100" i="22"/>
  <c r="AQ100" i="22" s="1"/>
  <c r="AR100" i="22" s="1"/>
  <c r="AP101" i="22"/>
  <c r="AQ101" i="22" s="1"/>
  <c r="AR101" i="22" s="1"/>
  <c r="AP102" i="22"/>
  <c r="AQ102" i="22" s="1"/>
  <c r="AR102" i="22" s="1"/>
  <c r="AM105" i="22"/>
  <c r="AN105" i="22" s="1"/>
  <c r="AO105" i="22" s="1"/>
  <c r="AM108" i="22"/>
  <c r="AN108" i="22" s="1"/>
  <c r="AO108" i="22" s="1"/>
  <c r="AM101" i="22"/>
  <c r="AN101" i="22" s="1"/>
  <c r="AO101" i="22" s="1"/>
  <c r="AM107" i="22"/>
  <c r="AN107" i="22" s="1"/>
  <c r="AO107" i="22" s="1"/>
  <c r="R110" i="22"/>
  <c r="AJ104" i="22"/>
  <c r="AK104" i="22" s="1"/>
  <c r="AL104" i="22" s="1"/>
  <c r="P110" i="22"/>
  <c r="AJ107" i="22"/>
  <c r="AK107" i="22" s="1"/>
  <c r="AL107" i="22" s="1"/>
  <c r="AJ108" i="22"/>
  <c r="AK108" i="22" s="1"/>
  <c r="AL108" i="22" s="1"/>
  <c r="N110" i="22"/>
  <c r="AJ101" i="22"/>
  <c r="AK101" i="22" s="1"/>
  <c r="AL101" i="22" s="1"/>
  <c r="AJ102" i="22"/>
  <c r="AK102" i="22" s="1"/>
  <c r="AL102" i="22" s="1"/>
  <c r="AG99" i="22"/>
  <c r="AH99" i="22" s="1"/>
  <c r="AI99" i="22" s="1"/>
  <c r="AD99" i="22"/>
  <c r="AE99" i="22" s="1"/>
  <c r="AF99" i="22" s="1"/>
  <c r="AD100" i="22"/>
  <c r="AE100" i="22" s="1"/>
  <c r="AF100" i="22" s="1"/>
  <c r="AD101" i="22"/>
  <c r="AE101" i="22" s="1"/>
  <c r="AF101" i="22" s="1"/>
  <c r="AD104" i="22"/>
  <c r="AE104" i="22" s="1"/>
  <c r="AF104" i="22" s="1"/>
  <c r="AD105" i="22"/>
  <c r="AE105" i="22" s="1"/>
  <c r="AF105" i="22" s="1"/>
  <c r="AD107" i="22"/>
  <c r="AE107" i="22" s="1"/>
  <c r="AF107" i="22" s="1"/>
  <c r="AD108" i="22"/>
  <c r="AE108" i="22" s="1"/>
  <c r="AF108" i="22" s="1"/>
  <c r="AD109" i="22"/>
  <c r="AE109" i="22" s="1"/>
  <c r="AF109" i="22" s="1"/>
  <c r="AS81" i="22"/>
  <c r="AT81" i="22" s="1"/>
  <c r="AU81" i="22" s="1"/>
  <c r="AS82" i="22"/>
  <c r="AT82" i="22" s="1"/>
  <c r="AU82" i="22" s="1"/>
  <c r="AS83" i="22"/>
  <c r="AT83" i="22" s="1"/>
  <c r="AU83" i="22" s="1"/>
  <c r="AS84" i="22"/>
  <c r="AT84" i="22" s="1"/>
  <c r="AU84" i="22" s="1"/>
  <c r="AS86" i="22"/>
  <c r="AT86" i="22" s="1"/>
  <c r="AU86" i="22" s="1"/>
  <c r="AS89" i="22"/>
  <c r="AT89" i="22" s="1"/>
  <c r="AU89" i="22" s="1"/>
  <c r="AS90" i="22"/>
  <c r="AT90" i="22" s="1"/>
  <c r="AU90" i="22" s="1"/>
  <c r="AS91" i="22"/>
  <c r="AT91" i="22" s="1"/>
  <c r="AU91" i="22" s="1"/>
  <c r="AP82" i="22"/>
  <c r="AQ82" i="22" s="1"/>
  <c r="AR82" i="22" s="1"/>
  <c r="AP83" i="22"/>
  <c r="AQ83" i="22" s="1"/>
  <c r="AR83" i="22" s="1"/>
  <c r="AP84" i="22"/>
  <c r="AQ84" i="22" s="1"/>
  <c r="AR84" i="22" s="1"/>
  <c r="S92" i="22"/>
  <c r="AM86" i="22"/>
  <c r="AN86" i="22" s="1"/>
  <c r="AO86" i="22" s="1"/>
  <c r="AM87" i="22"/>
  <c r="AN87" i="22" s="1"/>
  <c r="AO87" i="22" s="1"/>
  <c r="R92" i="22"/>
  <c r="AM88" i="22"/>
  <c r="AN88" i="22" s="1"/>
  <c r="AO88" i="22" s="1"/>
  <c r="AM89" i="22"/>
  <c r="AN89" i="22" s="1"/>
  <c r="AO89" i="22" s="1"/>
  <c r="P92" i="22"/>
  <c r="O92" i="22"/>
  <c r="AJ86" i="22"/>
  <c r="AK86" i="22" s="1"/>
  <c r="AL86" i="22" s="1"/>
  <c r="AJ83" i="22"/>
  <c r="AK83" i="22" s="1"/>
  <c r="AL83" i="22" s="1"/>
  <c r="AJ84" i="22"/>
  <c r="AK84" i="22" s="1"/>
  <c r="AL84" i="22" s="1"/>
  <c r="N92" i="22"/>
  <c r="AD83" i="22"/>
  <c r="AE83" i="22" s="1"/>
  <c r="AF83" i="22" s="1"/>
  <c r="AD86" i="22"/>
  <c r="AE86" i="22" s="1"/>
  <c r="AF86" i="22" s="1"/>
  <c r="AD88" i="22"/>
  <c r="AE88" i="22" s="1"/>
  <c r="AF88" i="22" s="1"/>
  <c r="AD90" i="22"/>
  <c r="AE90" i="22" s="1"/>
  <c r="AF90" i="22" s="1"/>
  <c r="AD81" i="22"/>
  <c r="AE81" i="22" s="1"/>
  <c r="AF81" i="22" s="1"/>
  <c r="AD82" i="22"/>
  <c r="AE82" i="22" s="1"/>
  <c r="AF82" i="22" s="1"/>
  <c r="AD84" i="22"/>
  <c r="AE84" i="22" s="1"/>
  <c r="AF84" i="22" s="1"/>
  <c r="AD87" i="22"/>
  <c r="AE87" i="22" s="1"/>
  <c r="AF87" i="22" s="1"/>
  <c r="AD91" i="22"/>
  <c r="AE91" i="22" s="1"/>
  <c r="AF91" i="22" s="1"/>
  <c r="AS64" i="22"/>
  <c r="AT64" i="22" s="1"/>
  <c r="AU64" i="22" s="1"/>
  <c r="AS65" i="22"/>
  <c r="AT65" i="22" s="1"/>
  <c r="AU65" i="22" s="1"/>
  <c r="AS69" i="22"/>
  <c r="AT69" i="22" s="1"/>
  <c r="AU69" i="22" s="1"/>
  <c r="AS70" i="22"/>
  <c r="AT70" i="22" s="1"/>
  <c r="AU70" i="22" s="1"/>
  <c r="AS71" i="22"/>
  <c r="AT71" i="22" s="1"/>
  <c r="AU71" i="22" s="1"/>
  <c r="AS72" i="22"/>
  <c r="AT72" i="22" s="1"/>
  <c r="AU72" i="22" s="1"/>
  <c r="AS63" i="22"/>
  <c r="AT63" i="22" s="1"/>
  <c r="AU63" i="22" s="1"/>
  <c r="AP63" i="22"/>
  <c r="AQ63" i="22" s="1"/>
  <c r="AR63" i="22" s="1"/>
  <c r="W74" i="22"/>
  <c r="AP64" i="22"/>
  <c r="AQ64" i="22" s="1"/>
  <c r="AR64" i="22" s="1"/>
  <c r="AP69" i="22"/>
  <c r="AQ69" i="22" s="1"/>
  <c r="AR69" i="22" s="1"/>
  <c r="S74" i="22"/>
  <c r="AM71" i="22"/>
  <c r="AN71" i="22" s="1"/>
  <c r="AO71" i="22" s="1"/>
  <c r="AM64" i="22"/>
  <c r="AN64" i="22" s="1"/>
  <c r="AO64" i="22" s="1"/>
  <c r="AM69" i="22"/>
  <c r="AN69" i="22" s="1"/>
  <c r="AO69" i="22" s="1"/>
  <c r="AM70" i="22"/>
  <c r="AN70" i="22" s="1"/>
  <c r="AO70" i="22" s="1"/>
  <c r="AJ64" i="22"/>
  <c r="AK64" i="22" s="1"/>
  <c r="AL64" i="22" s="1"/>
  <c r="AJ73" i="22"/>
  <c r="AK73" i="22" s="1"/>
  <c r="AL73" i="22" s="1"/>
  <c r="AJ71" i="22"/>
  <c r="AK71" i="22" s="1"/>
  <c r="AL71" i="22" s="1"/>
  <c r="O74" i="22"/>
  <c r="AJ66" i="22"/>
  <c r="AK66" i="22" s="1"/>
  <c r="AL66" i="22" s="1"/>
  <c r="AJ70" i="22"/>
  <c r="AK70" i="22" s="1"/>
  <c r="AL70" i="22" s="1"/>
  <c r="AJ72" i="22"/>
  <c r="AK72" i="22" s="1"/>
  <c r="AL72" i="22" s="1"/>
  <c r="AJ63" i="22"/>
  <c r="AK63" i="22" s="1"/>
  <c r="AL63" i="22" s="1"/>
  <c r="AD63" i="22"/>
  <c r="AE63" i="22" s="1"/>
  <c r="AF63" i="22" s="1"/>
  <c r="AD64" i="22"/>
  <c r="AE64" i="22" s="1"/>
  <c r="AF64" i="22" s="1"/>
  <c r="AD65" i="22"/>
  <c r="AE65" i="22" s="1"/>
  <c r="AF65" i="22" s="1"/>
  <c r="AD66" i="22"/>
  <c r="AE66" i="22" s="1"/>
  <c r="AF66" i="22" s="1"/>
  <c r="AD68" i="22"/>
  <c r="AE68" i="22" s="1"/>
  <c r="AF68" i="22" s="1"/>
  <c r="AD69" i="22"/>
  <c r="AE69" i="22" s="1"/>
  <c r="AF69" i="22" s="1"/>
  <c r="AD70" i="22"/>
  <c r="AE70" i="22" s="1"/>
  <c r="AF70" i="22" s="1"/>
  <c r="AD71" i="22"/>
  <c r="AE71" i="22" s="1"/>
  <c r="AF71" i="22" s="1"/>
  <c r="AD72" i="22"/>
  <c r="AE72" i="22" s="1"/>
  <c r="AF72" i="22" s="1"/>
  <c r="AS45" i="22"/>
  <c r="AT45" i="22" s="1"/>
  <c r="AU45" i="22" s="1"/>
  <c r="AS46" i="22"/>
  <c r="AT46" i="22" s="1"/>
  <c r="AU46" i="22" s="1"/>
  <c r="AS47" i="22"/>
  <c r="AT47" i="22" s="1"/>
  <c r="AU47" i="22" s="1"/>
  <c r="AS48" i="22"/>
  <c r="AT48" i="22" s="1"/>
  <c r="AU48" i="22" s="1"/>
  <c r="AS50" i="22"/>
  <c r="AT50" i="22" s="1"/>
  <c r="AU50" i="22" s="1"/>
  <c r="AS52" i="22"/>
  <c r="AT52" i="22" s="1"/>
  <c r="AU52" i="22" s="1"/>
  <c r="AS54" i="22"/>
  <c r="AT54" i="22" s="1"/>
  <c r="AU54" i="22" s="1"/>
  <c r="AS55" i="22"/>
  <c r="AT55" i="22" s="1"/>
  <c r="AU55" i="22" s="1"/>
  <c r="AP46" i="22"/>
  <c r="AQ46" i="22" s="1"/>
  <c r="AR46" i="22" s="1"/>
  <c r="AP50" i="22"/>
  <c r="AQ50" i="22" s="1"/>
  <c r="AR50" i="22" s="1"/>
  <c r="AP48" i="22"/>
  <c r="AQ48" i="22" s="1"/>
  <c r="AR48" i="22" s="1"/>
  <c r="X56" i="22"/>
  <c r="AP47" i="22"/>
  <c r="AQ47" i="22" s="1"/>
  <c r="AR47" i="22" s="1"/>
  <c r="T56" i="22"/>
  <c r="AM52" i="22"/>
  <c r="AN52" i="22" s="1"/>
  <c r="AO52" i="22" s="1"/>
  <c r="S56" i="22"/>
  <c r="AM47" i="22"/>
  <c r="AN47" i="22" s="1"/>
  <c r="AO47" i="22" s="1"/>
  <c r="AM50" i="22"/>
  <c r="AN50" i="22" s="1"/>
  <c r="AO50" i="22" s="1"/>
  <c r="AM48" i="22"/>
  <c r="AN48" i="22" s="1"/>
  <c r="AO48" i="22" s="1"/>
  <c r="AM51" i="22"/>
  <c r="AN51" i="22" s="1"/>
  <c r="AO51" i="22" s="1"/>
  <c r="AM54" i="22"/>
  <c r="AN54" i="22" s="1"/>
  <c r="AO54" i="22" s="1"/>
  <c r="AM55" i="22"/>
  <c r="AN55" i="22" s="1"/>
  <c r="AO55" i="22" s="1"/>
  <c r="AJ55" i="22"/>
  <c r="AK55" i="22" s="1"/>
  <c r="AL55" i="22" s="1"/>
  <c r="O56" i="22"/>
  <c r="AJ51" i="22"/>
  <c r="AK51" i="22" s="1"/>
  <c r="AL51" i="22" s="1"/>
  <c r="P56" i="22"/>
  <c r="AJ52" i="22"/>
  <c r="AK52" i="22" s="1"/>
  <c r="AL52" i="22" s="1"/>
  <c r="AJ53" i="22"/>
  <c r="AK53" i="22" s="1"/>
  <c r="AL53" i="22" s="1"/>
  <c r="AJ54" i="22"/>
  <c r="AK54" i="22" s="1"/>
  <c r="AL54" i="22" s="1"/>
  <c r="AD47" i="22"/>
  <c r="AE47" i="22" s="1"/>
  <c r="AF47" i="22" s="1"/>
  <c r="AD50" i="22"/>
  <c r="AE50" i="22" s="1"/>
  <c r="AF50" i="22" s="1"/>
  <c r="AD51" i="22"/>
  <c r="AE51" i="22" s="1"/>
  <c r="AF51" i="22" s="1"/>
  <c r="AD52" i="22"/>
  <c r="AE52" i="22" s="1"/>
  <c r="AF52" i="22" s="1"/>
  <c r="AD53" i="22"/>
  <c r="AE53" i="22" s="1"/>
  <c r="AF53" i="22" s="1"/>
  <c r="AD54" i="22"/>
  <c r="AE54" i="22" s="1"/>
  <c r="AF54" i="22" s="1"/>
  <c r="AD55" i="22"/>
  <c r="AE55" i="22" s="1"/>
  <c r="AF55" i="22" s="1"/>
  <c r="AJ27" i="22"/>
  <c r="AK27" i="22" s="1"/>
  <c r="AL27" i="22" s="1"/>
  <c r="AJ28" i="22"/>
  <c r="AK28" i="22" s="1"/>
  <c r="AL28" i="22" s="1"/>
  <c r="AJ29" i="22"/>
  <c r="AK29" i="22" s="1"/>
  <c r="AL29" i="22" s="1"/>
  <c r="AG208" i="22"/>
  <c r="AH208" i="22" s="1"/>
  <c r="AI208" i="22" s="1"/>
  <c r="J200" i="22"/>
  <c r="J182" i="22"/>
  <c r="AG182" i="22" s="1"/>
  <c r="AH182" i="22" s="1"/>
  <c r="AI182" i="22" s="1"/>
  <c r="J92" i="22"/>
  <c r="J74" i="22"/>
  <c r="AG74" i="22" s="1"/>
  <c r="J56" i="22"/>
  <c r="AG27" i="22"/>
  <c r="AH27" i="22" s="1"/>
  <c r="AI27" i="22" s="1"/>
  <c r="AG32" i="22"/>
  <c r="AH32" i="22" s="1"/>
  <c r="AI32" i="22" s="1"/>
  <c r="AG36" i="22"/>
  <c r="AH36" i="22" s="1"/>
  <c r="AI36" i="22" s="1"/>
  <c r="AG29" i="22"/>
  <c r="AH29" i="22" s="1"/>
  <c r="AI29" i="22" s="1"/>
  <c r="AG34" i="22"/>
  <c r="AH34" i="22" s="1"/>
  <c r="AI34" i="22" s="1"/>
  <c r="AG30" i="22"/>
  <c r="AH30" i="22" s="1"/>
  <c r="AI30" i="22" s="1"/>
  <c r="AS28" i="22"/>
  <c r="AT28" i="22" s="1"/>
  <c r="AU28" i="22" s="1"/>
  <c r="AS34" i="22"/>
  <c r="AT34" i="22" s="1"/>
  <c r="AU34" i="22" s="1"/>
  <c r="AS35" i="22"/>
  <c r="AT35" i="22" s="1"/>
  <c r="AU35" i="22" s="1"/>
  <c r="AS36" i="22"/>
  <c r="AT36" i="22" s="1"/>
  <c r="AU36" i="22" s="1"/>
  <c r="AP27" i="22"/>
  <c r="AQ27" i="22" s="1"/>
  <c r="AR27" i="22" s="1"/>
  <c r="AP29" i="22"/>
  <c r="AQ29" i="22" s="1"/>
  <c r="AR29" i="22" s="1"/>
  <c r="AM32" i="22"/>
  <c r="AN32" i="22" s="1"/>
  <c r="AO32" i="22" s="1"/>
  <c r="AM36" i="22"/>
  <c r="AN36" i="22" s="1"/>
  <c r="AO36" i="22" s="1"/>
  <c r="T38" i="22"/>
  <c r="AM34" i="22"/>
  <c r="AN34" i="22" s="1"/>
  <c r="AO34" i="22" s="1"/>
  <c r="P38" i="22"/>
  <c r="AJ32" i="22"/>
  <c r="AK32" i="22" s="1"/>
  <c r="AL32" i="22" s="1"/>
  <c r="AJ36" i="22"/>
  <c r="AK36" i="22" s="1"/>
  <c r="AL36" i="22" s="1"/>
  <c r="AJ30" i="22"/>
  <c r="AK30" i="22" s="1"/>
  <c r="AL30" i="22" s="1"/>
  <c r="AD33" i="22"/>
  <c r="AE33" i="22" s="1"/>
  <c r="AF33" i="22" s="1"/>
  <c r="AD34" i="22"/>
  <c r="AE34" i="22" s="1"/>
  <c r="AF34" i="22" s="1"/>
  <c r="AH65" i="22"/>
  <c r="AI65" i="22" s="1"/>
  <c r="AT51" i="22"/>
  <c r="AU51" i="22" s="1"/>
  <c r="M38" i="22"/>
  <c r="AE36" i="22"/>
  <c r="AF36" i="22" s="1"/>
  <c r="AE28" i="22"/>
  <c r="AF28" i="22" s="1"/>
  <c r="AH13" i="22"/>
  <c r="AI13" i="22" s="1"/>
  <c r="X219" i="22"/>
  <c r="AP214" i="22"/>
  <c r="AQ214" i="22" s="1"/>
  <c r="AR214" i="22" s="1"/>
  <c r="AP208" i="22"/>
  <c r="AQ208" i="22" s="1"/>
  <c r="AR208" i="22" s="1"/>
  <c r="AP210" i="22"/>
  <c r="AQ210" i="22" s="1"/>
  <c r="AR210" i="22" s="1"/>
  <c r="AE210" i="22"/>
  <c r="AF210" i="22" s="1"/>
  <c r="AE214" i="22"/>
  <c r="AF214" i="22" s="1"/>
  <c r="AE217" i="22"/>
  <c r="AF217" i="22" s="1"/>
  <c r="M200" i="22"/>
  <c r="AH178" i="22"/>
  <c r="AI178" i="22" s="1"/>
  <c r="AH160" i="22"/>
  <c r="AI160" i="22" s="1"/>
  <c r="M92" i="22"/>
  <c r="M56" i="22"/>
  <c r="AH16" i="22"/>
  <c r="AI16" i="22" s="1"/>
  <c r="AH10" i="22"/>
  <c r="AI10" i="22" s="1"/>
  <c r="AD171" i="22"/>
  <c r="AE171" i="22" s="1"/>
  <c r="AF171" i="22" s="1"/>
  <c r="AD153" i="22"/>
  <c r="AE153" i="22" s="1"/>
  <c r="AF153" i="22" s="1"/>
  <c r="AD135" i="22"/>
  <c r="AE135" i="22" s="1"/>
  <c r="AF135" i="22" s="1"/>
  <c r="AD117" i="22"/>
  <c r="AE117" i="22" s="1"/>
  <c r="AF117" i="22" s="1"/>
  <c r="F110" i="22"/>
  <c r="AD110" i="22" s="1"/>
  <c r="AE110" i="22" s="1"/>
  <c r="AF110" i="22" s="1"/>
  <c r="F92" i="22"/>
  <c r="AD45" i="22"/>
  <c r="AE45" i="22" s="1"/>
  <c r="AF45" i="22" s="1"/>
  <c r="AD27" i="22"/>
  <c r="AE27" i="22" s="1"/>
  <c r="AF27" i="22" s="1"/>
  <c r="AD8" i="22"/>
  <c r="AE8" i="22" s="1"/>
  <c r="AF8" i="22" s="1"/>
  <c r="AC219" i="22"/>
  <c r="AS208" i="22"/>
  <c r="AT208" i="22" s="1"/>
  <c r="AU208" i="22" s="1"/>
  <c r="AS171" i="22"/>
  <c r="AT171" i="22" s="1"/>
  <c r="AU171" i="22" s="1"/>
  <c r="Z164" i="22"/>
  <c r="Z110" i="22"/>
  <c r="AS110" i="22" s="1"/>
  <c r="AV49" i="22"/>
  <c r="AW49" i="22" s="1"/>
  <c r="AX49" i="22" s="1"/>
  <c r="H30" i="24" s="1"/>
  <c r="AS27" i="22"/>
  <c r="AT27" i="22" s="1"/>
  <c r="AU27" i="22" s="1"/>
  <c r="AA17" i="18"/>
  <c r="AS10" i="22"/>
  <c r="AT10" i="22" s="1"/>
  <c r="AU10" i="22" s="1"/>
  <c r="AS9" i="22"/>
  <c r="AT9" i="22" s="1"/>
  <c r="AU9" i="22" s="1"/>
  <c r="AS14" i="22"/>
  <c r="AT14" i="22" s="1"/>
  <c r="AU14" i="22" s="1"/>
  <c r="AT16" i="22"/>
  <c r="AU16" i="22" s="1"/>
  <c r="AS8" i="22"/>
  <c r="AT8" i="22" s="1"/>
  <c r="AU8" i="22" s="1"/>
  <c r="AV212" i="22"/>
  <c r="AW212" i="22" s="1"/>
  <c r="AX212" i="22" s="1"/>
  <c r="H138" i="24" s="1"/>
  <c r="Y217" i="22"/>
  <c r="Y218" i="22"/>
  <c r="V215" i="22"/>
  <c r="S219" i="22"/>
  <c r="W219" i="22"/>
  <c r="AJ208" i="22"/>
  <c r="AK208" i="22" s="1"/>
  <c r="AL208" i="22" s="1"/>
  <c r="V216" i="22"/>
  <c r="Q219" i="22"/>
  <c r="AP196" i="22"/>
  <c r="AQ196" i="22" s="1"/>
  <c r="AR196" i="22" s="1"/>
  <c r="V198" i="22"/>
  <c r="AP198" i="22" s="1"/>
  <c r="AQ198" i="22" s="1"/>
  <c r="AR198" i="22" s="1"/>
  <c r="AV193" i="22"/>
  <c r="AW193" i="22" s="1"/>
  <c r="AX193" i="22" s="1"/>
  <c r="H126" i="24" s="1"/>
  <c r="AM189" i="22"/>
  <c r="AN189" i="22" s="1"/>
  <c r="AO189" i="22" s="1"/>
  <c r="Y197" i="22"/>
  <c r="X200" i="22"/>
  <c r="N200" i="22"/>
  <c r="R200" i="22"/>
  <c r="O200" i="22"/>
  <c r="W200" i="22"/>
  <c r="Q200" i="22"/>
  <c r="U200" i="22"/>
  <c r="AM190" i="22"/>
  <c r="AN190" i="22" s="1"/>
  <c r="AO190" i="22" s="1"/>
  <c r="AC200" i="22"/>
  <c r="AM192" i="22"/>
  <c r="AN192" i="22" s="1"/>
  <c r="AO192" i="22" s="1"/>
  <c r="AP194" i="22"/>
  <c r="AQ194" i="22" s="1"/>
  <c r="AR194" i="22" s="1"/>
  <c r="AJ196" i="22"/>
  <c r="AK196" i="22" s="1"/>
  <c r="AL196" i="22" s="1"/>
  <c r="V197" i="22"/>
  <c r="AM199" i="22"/>
  <c r="AN199" i="22" s="1"/>
  <c r="AO199" i="22" s="1"/>
  <c r="Y180" i="22"/>
  <c r="Y181" i="22"/>
  <c r="X182" i="22"/>
  <c r="AP178" i="22"/>
  <c r="AQ178" i="22" s="1"/>
  <c r="AR178" i="22" s="1"/>
  <c r="V180" i="22"/>
  <c r="AP180" i="22" s="1"/>
  <c r="AV175" i="22"/>
  <c r="AW175" i="22" s="1"/>
  <c r="AX175" i="22" s="1"/>
  <c r="H114" i="24" s="1"/>
  <c r="W182" i="22"/>
  <c r="AM171" i="22"/>
  <c r="AN171" i="22" s="1"/>
  <c r="AO171" i="22" s="1"/>
  <c r="AP176" i="22"/>
  <c r="AQ176" i="22" s="1"/>
  <c r="AR176" i="22" s="1"/>
  <c r="AJ171" i="22"/>
  <c r="AK171" i="22" s="1"/>
  <c r="AL171" i="22" s="1"/>
  <c r="V179" i="22"/>
  <c r="AP160" i="22"/>
  <c r="AQ160" i="22" s="1"/>
  <c r="AR160" i="22" s="1"/>
  <c r="V162" i="22"/>
  <c r="AP162" i="22" s="1"/>
  <c r="AV157" i="22"/>
  <c r="AW157" i="22" s="1"/>
  <c r="AX157" i="22" s="1"/>
  <c r="H102" i="24" s="1"/>
  <c r="W164" i="22"/>
  <c r="Y162" i="22"/>
  <c r="Y163" i="22"/>
  <c r="AP153" i="22"/>
  <c r="AQ153" i="22" s="1"/>
  <c r="AR153" i="22" s="1"/>
  <c r="AM153" i="22"/>
  <c r="AN153" i="22" s="1"/>
  <c r="AO153" i="22" s="1"/>
  <c r="AP158" i="22"/>
  <c r="AQ158" i="22" s="1"/>
  <c r="AR158" i="22" s="1"/>
  <c r="AJ153" i="22"/>
  <c r="AK153" i="22" s="1"/>
  <c r="AL153" i="22" s="1"/>
  <c r="V161" i="22"/>
  <c r="Q164" i="22"/>
  <c r="X146" i="22"/>
  <c r="Y144" i="22"/>
  <c r="AV139" i="22"/>
  <c r="AW139" i="22" s="1"/>
  <c r="AX139" i="22" s="1"/>
  <c r="H90" i="24" s="1"/>
  <c r="V144" i="22"/>
  <c r="AP144" i="22" s="1"/>
  <c r="AP142" i="22"/>
  <c r="AQ142" i="22" s="1"/>
  <c r="AR142" i="22" s="1"/>
  <c r="Y145" i="22"/>
  <c r="AP135" i="22"/>
  <c r="AQ135" i="22" s="1"/>
  <c r="AR135" i="22" s="1"/>
  <c r="O146" i="22"/>
  <c r="AM135" i="22"/>
  <c r="AN135" i="22" s="1"/>
  <c r="AO135" i="22" s="1"/>
  <c r="AP140" i="22"/>
  <c r="AQ140" i="22" s="1"/>
  <c r="AR140" i="22" s="1"/>
  <c r="V143" i="22"/>
  <c r="Q146" i="22"/>
  <c r="AV121" i="22"/>
  <c r="AW121" i="22" s="1"/>
  <c r="AX121" i="22" s="1"/>
  <c r="H78" i="24" s="1"/>
  <c r="Y126" i="22"/>
  <c r="Y128" i="22" s="1"/>
  <c r="O128" i="22"/>
  <c r="P128" i="22"/>
  <c r="T128" i="22"/>
  <c r="X128" i="22"/>
  <c r="AJ122" i="22"/>
  <c r="AK122" i="22" s="1"/>
  <c r="AL122" i="22" s="1"/>
  <c r="AP122" i="22"/>
  <c r="AQ122" i="22" s="1"/>
  <c r="AR122" i="22" s="1"/>
  <c r="AT122" i="22"/>
  <c r="AU122" i="22" s="1"/>
  <c r="V124" i="22"/>
  <c r="AJ119" i="22"/>
  <c r="AK119" i="22" s="1"/>
  <c r="AL119" i="22" s="1"/>
  <c r="V125" i="22"/>
  <c r="Q128" i="22"/>
  <c r="AV103" i="22"/>
  <c r="AW103" i="22" s="1"/>
  <c r="AX103" i="22" s="1"/>
  <c r="H66" i="24" s="1"/>
  <c r="Y109" i="22"/>
  <c r="Y110" i="22" s="1"/>
  <c r="V108" i="22"/>
  <c r="AP108" i="22" s="1"/>
  <c r="AQ108" i="22" s="1"/>
  <c r="AR108" i="22" s="1"/>
  <c r="AP106" i="22"/>
  <c r="AQ106" i="22" s="1"/>
  <c r="AR106" i="22" s="1"/>
  <c r="AJ100" i="22"/>
  <c r="AK100" i="22" s="1"/>
  <c r="AL100" i="22" s="1"/>
  <c r="AJ105" i="22"/>
  <c r="AK105" i="22" s="1"/>
  <c r="AL105" i="22" s="1"/>
  <c r="X107" i="22"/>
  <c r="X109" i="22" s="1"/>
  <c r="W110" i="22"/>
  <c r="AM99" i="22"/>
  <c r="AN99" i="22" s="1"/>
  <c r="AO99" i="22" s="1"/>
  <c r="AP105" i="22"/>
  <c r="AQ105" i="22" s="1"/>
  <c r="AR105" i="22" s="1"/>
  <c r="Q110" i="22"/>
  <c r="U110" i="22"/>
  <c r="AM100" i="22"/>
  <c r="AN100" i="22" s="1"/>
  <c r="AO100" i="22" s="1"/>
  <c r="AC110" i="22"/>
  <c r="AM102" i="22"/>
  <c r="AN102" i="22" s="1"/>
  <c r="AO102" i="22" s="1"/>
  <c r="AP104" i="22"/>
  <c r="AQ104" i="22" s="1"/>
  <c r="AR104" i="22" s="1"/>
  <c r="AJ106" i="22"/>
  <c r="AK106" i="22" s="1"/>
  <c r="AL106" i="22" s="1"/>
  <c r="V107" i="22"/>
  <c r="AM109" i="22"/>
  <c r="AN109" i="22" s="1"/>
  <c r="AO109" i="22" s="1"/>
  <c r="V90" i="22"/>
  <c r="AP90" i="22" s="1"/>
  <c r="AQ90" i="22" s="1"/>
  <c r="AR90" i="22" s="1"/>
  <c r="AP88" i="22"/>
  <c r="AQ88" i="22" s="1"/>
  <c r="AR88" i="22" s="1"/>
  <c r="AV85" i="22"/>
  <c r="AW85" i="22" s="1"/>
  <c r="AX85" i="22" s="1"/>
  <c r="H54" i="24" s="1"/>
  <c r="Y91" i="22"/>
  <c r="Y92" i="22" s="1"/>
  <c r="AJ82" i="22"/>
  <c r="AK82" i="22" s="1"/>
  <c r="AL82" i="22" s="1"/>
  <c r="AJ87" i="22"/>
  <c r="AK87" i="22" s="1"/>
  <c r="AL87" i="22" s="1"/>
  <c r="X89" i="22"/>
  <c r="X91" i="22" s="1"/>
  <c r="W92" i="22"/>
  <c r="AM81" i="22"/>
  <c r="AN81" i="22" s="1"/>
  <c r="AO81" i="22" s="1"/>
  <c r="AP87" i="22"/>
  <c r="AQ87" i="22" s="1"/>
  <c r="AR87" i="22" s="1"/>
  <c r="Q92" i="22"/>
  <c r="U92" i="22"/>
  <c r="AM82" i="22"/>
  <c r="AN82" i="22" s="1"/>
  <c r="AO82" i="22" s="1"/>
  <c r="AC92" i="22"/>
  <c r="AM84" i="22"/>
  <c r="AN84" i="22" s="1"/>
  <c r="AO84" i="22" s="1"/>
  <c r="AP86" i="22"/>
  <c r="AQ86" i="22" s="1"/>
  <c r="AR86" i="22" s="1"/>
  <c r="AJ88" i="22"/>
  <c r="AK88" i="22" s="1"/>
  <c r="AL88" i="22" s="1"/>
  <c r="V89" i="22"/>
  <c r="AM91" i="22"/>
  <c r="AN91" i="22" s="1"/>
  <c r="AO91" i="22" s="1"/>
  <c r="N74" i="22"/>
  <c r="R74" i="22"/>
  <c r="AV67" i="22"/>
  <c r="AW67" i="22" s="1"/>
  <c r="AX67" i="22" s="1"/>
  <c r="H42" i="24" s="1"/>
  <c r="Y72" i="22"/>
  <c r="Y74" i="22" s="1"/>
  <c r="V70" i="22"/>
  <c r="P74" i="22"/>
  <c r="T74" i="22"/>
  <c r="X74" i="22"/>
  <c r="AJ65" i="22"/>
  <c r="AK65" i="22" s="1"/>
  <c r="AL65" i="22" s="1"/>
  <c r="V71" i="22"/>
  <c r="Q74" i="22"/>
  <c r="W56" i="22"/>
  <c r="Y54" i="22"/>
  <c r="Y55" i="22"/>
  <c r="AP53" i="22"/>
  <c r="AQ53" i="22" s="1"/>
  <c r="AR53" i="22" s="1"/>
  <c r="V55" i="22"/>
  <c r="AP55" i="22" s="1"/>
  <c r="AP45" i="22"/>
  <c r="AQ45" i="22" s="1"/>
  <c r="AR45" i="22" s="1"/>
  <c r="V52" i="22"/>
  <c r="AM45" i="22"/>
  <c r="AN45" i="22" s="1"/>
  <c r="AO45" i="22" s="1"/>
  <c r="AJ45" i="22"/>
  <c r="AK45" i="22" s="1"/>
  <c r="AL45" i="22" s="1"/>
  <c r="AP51" i="22"/>
  <c r="AQ51" i="22" s="1"/>
  <c r="AR51" i="22" s="1"/>
  <c r="AV31" i="22"/>
  <c r="AW31" i="22" s="1"/>
  <c r="AX31" i="22" s="1"/>
  <c r="V36" i="22"/>
  <c r="AP36" i="22" s="1"/>
  <c r="AQ36" i="22" s="1"/>
  <c r="AR36" i="22" s="1"/>
  <c r="AP34" i="22"/>
  <c r="AQ34" i="22" s="1"/>
  <c r="AR34" i="22" s="1"/>
  <c r="Y37" i="22"/>
  <c r="Y38" i="22" s="1"/>
  <c r="N38" i="22"/>
  <c r="R38" i="22"/>
  <c r="AD38" i="22"/>
  <c r="AE38" i="22" s="1"/>
  <c r="AF38" i="22" s="1"/>
  <c r="O38" i="22"/>
  <c r="W38" i="22"/>
  <c r="AM27" i="22"/>
  <c r="AN27" i="22" s="1"/>
  <c r="AO27" i="22" s="1"/>
  <c r="X38" i="22"/>
  <c r="AP33" i="22"/>
  <c r="AQ33" i="22" s="1"/>
  <c r="AR33" i="22" s="1"/>
  <c r="Q38" i="22"/>
  <c r="U38" i="22"/>
  <c r="AM28" i="22"/>
  <c r="AN28" i="22" s="1"/>
  <c r="AO28" i="22" s="1"/>
  <c r="AC38" i="22"/>
  <c r="AM30" i="22"/>
  <c r="AN30" i="22" s="1"/>
  <c r="AO30" i="22" s="1"/>
  <c r="AP32" i="22"/>
  <c r="AQ32" i="22" s="1"/>
  <c r="AR32" i="22" s="1"/>
  <c r="AJ34" i="22"/>
  <c r="AK34" i="22" s="1"/>
  <c r="AL34" i="22" s="1"/>
  <c r="V35" i="22"/>
  <c r="AM37" i="22"/>
  <c r="AN37" i="22" s="1"/>
  <c r="AO37" i="22" s="1"/>
  <c r="AP13" i="22"/>
  <c r="AQ13" i="22" s="1"/>
  <c r="AR13" i="22" s="1"/>
  <c r="AJ18" i="22"/>
  <c r="AK18" i="22" s="1"/>
  <c r="AL18" i="22" s="1"/>
  <c r="AM18" i="22"/>
  <c r="AN18" i="22" s="1"/>
  <c r="AO18" i="22" s="1"/>
  <c r="AJ16" i="22"/>
  <c r="AK16" i="22" s="1"/>
  <c r="AL16" i="22" s="1"/>
  <c r="AV12" i="22"/>
  <c r="AW12" i="22" s="1"/>
  <c r="AX12" i="22" s="1"/>
  <c r="AM17" i="22"/>
  <c r="AN17" i="22" s="1"/>
  <c r="AO17" i="22" s="1"/>
  <c r="AM10" i="22"/>
  <c r="AN10" i="22" s="1"/>
  <c r="AO10" i="22" s="1"/>
  <c r="AJ9" i="22"/>
  <c r="AK9" i="22" s="1"/>
  <c r="AL9" i="22" s="1"/>
  <c r="AM9" i="22"/>
  <c r="AN9" i="22" s="1"/>
  <c r="AO9" i="22" s="1"/>
  <c r="AP9" i="22"/>
  <c r="AQ9" i="22" s="1"/>
  <c r="AR9" i="22" s="1"/>
  <c r="AM14" i="22"/>
  <c r="AN14" i="22" s="1"/>
  <c r="AO14" i="22" s="1"/>
  <c r="AJ17" i="22"/>
  <c r="AK17" i="22" s="1"/>
  <c r="AL17" i="22" s="1"/>
  <c r="AM8" i="22"/>
  <c r="AN8" i="22" s="1"/>
  <c r="AO8" i="22" s="1"/>
  <c r="S19" i="22"/>
  <c r="AJ15" i="22"/>
  <c r="AK15" i="22" s="1"/>
  <c r="AL15" i="22" s="1"/>
  <c r="Q19" i="22"/>
  <c r="U19" i="22"/>
  <c r="AM16" i="22"/>
  <c r="AN16" i="22" s="1"/>
  <c r="AO16" i="22" s="1"/>
  <c r="AJ13" i="22"/>
  <c r="AK13" i="22" s="1"/>
  <c r="AL13" i="22" s="1"/>
  <c r="O19" i="22"/>
  <c r="AJ10" i="22"/>
  <c r="AK10" i="22" s="1"/>
  <c r="AL10" i="22" s="1"/>
  <c r="AP10" i="22"/>
  <c r="AQ10" i="22" s="1"/>
  <c r="AR10" i="22" s="1"/>
  <c r="Y17" i="22"/>
  <c r="AP16" i="22"/>
  <c r="V18" i="22"/>
  <c r="AP18" i="22" s="1"/>
  <c r="P19" i="22"/>
  <c r="T19" i="22"/>
  <c r="X19" i="22"/>
  <c r="AT11" i="22"/>
  <c r="AU11" i="22" s="1"/>
  <c r="AM13" i="22"/>
  <c r="AN13" i="22" s="1"/>
  <c r="AO13" i="22" s="1"/>
  <c r="V17" i="22"/>
  <c r="Y16" i="22"/>
  <c r="AM15" i="22"/>
  <c r="AN15" i="22" s="1"/>
  <c r="AO15" i="22" s="1"/>
  <c r="W15" i="22"/>
  <c r="W17" i="22" s="1"/>
  <c r="AJ8" i="22"/>
  <c r="AK8" i="22" s="1"/>
  <c r="AL8" i="22" s="1"/>
  <c r="AP14" i="22"/>
  <c r="AQ14" i="22" s="1"/>
  <c r="AR14" i="22" s="1"/>
  <c r="AP8" i="22"/>
  <c r="AQ8" i="22" s="1"/>
  <c r="AR8" i="22" s="1"/>
  <c r="X17" i="18"/>
  <c r="W17" i="18"/>
  <c r="Y17" i="18"/>
  <c r="V17" i="18"/>
  <c r="Y159" i="21"/>
  <c r="Z159" i="21" s="1"/>
  <c r="Y169" i="21"/>
  <c r="Z169" i="21" s="1"/>
  <c r="Y171" i="21"/>
  <c r="Z171" i="21" s="1"/>
  <c r="Y173" i="21"/>
  <c r="Z173" i="21" s="1"/>
  <c r="AD56" i="22" l="1"/>
  <c r="AE56" i="22" s="1"/>
  <c r="AF56" i="22" s="1"/>
  <c r="AD92" i="22"/>
  <c r="AE92" i="22" s="1"/>
  <c r="AF92" i="22" s="1"/>
  <c r="AG219" i="22"/>
  <c r="AH219" i="22" s="1"/>
  <c r="AI219" i="22" s="1"/>
  <c r="AS164" i="22"/>
  <c r="AT164" i="22" s="1"/>
  <c r="AU164" i="22" s="1"/>
  <c r="AE182" i="22"/>
  <c r="AF182" i="22" s="1"/>
  <c r="AH74" i="22"/>
  <c r="AI74" i="22" s="1"/>
  <c r="AG56" i="22"/>
  <c r="AH56" i="22" s="1"/>
  <c r="AI56" i="22" s="1"/>
  <c r="AG128" i="22"/>
  <c r="AH128" i="22" s="1"/>
  <c r="AI128" i="22" s="1"/>
  <c r="AM19" i="22"/>
  <c r="AN19" i="22" s="1"/>
  <c r="AO19" i="22" s="1"/>
  <c r="AS200" i="22"/>
  <c r="AT200" i="22" s="1"/>
  <c r="AU200" i="22" s="1"/>
  <c r="AM219" i="22"/>
  <c r="AN219" i="22" s="1"/>
  <c r="AO219" i="22" s="1"/>
  <c r="AG164" i="22"/>
  <c r="AH164" i="22" s="1"/>
  <c r="AI164" i="22" s="1"/>
  <c r="Y182" i="22"/>
  <c r="AG92" i="22"/>
  <c r="AH92" i="22" s="1"/>
  <c r="AI92" i="22" s="1"/>
  <c r="AG200" i="22"/>
  <c r="AH200" i="22" s="1"/>
  <c r="AI200" i="22" s="1"/>
  <c r="AM146" i="22"/>
  <c r="AN146" i="22" s="1"/>
  <c r="AO146" i="22" s="1"/>
  <c r="AJ219" i="22"/>
  <c r="AK219" i="22" s="1"/>
  <c r="AL219" i="22" s="1"/>
  <c r="AJ56" i="22"/>
  <c r="AK56" i="22" s="1"/>
  <c r="AL56" i="22" s="1"/>
  <c r="AV191" i="22"/>
  <c r="AW191" i="22" s="1"/>
  <c r="AX191" i="22" s="1"/>
  <c r="H124" i="24" s="1"/>
  <c r="AM164" i="22"/>
  <c r="AN164" i="22" s="1"/>
  <c r="AO164" i="22" s="1"/>
  <c r="AM200" i="22"/>
  <c r="AN200" i="22" s="1"/>
  <c r="AO200" i="22" s="1"/>
  <c r="AG38" i="22"/>
  <c r="AH38" i="22" s="1"/>
  <c r="AI38" i="22" s="1"/>
  <c r="AM56" i="22"/>
  <c r="AN56" i="22" s="1"/>
  <c r="AO56" i="22" s="1"/>
  <c r="AV160" i="22"/>
  <c r="AW160" i="22" s="1"/>
  <c r="AX160" i="22" s="1"/>
  <c r="H105" i="24" s="1"/>
  <c r="AJ128" i="22"/>
  <c r="AK128" i="22" s="1"/>
  <c r="AL128" i="22" s="1"/>
  <c r="AM38" i="22"/>
  <c r="AN38" i="22" s="1"/>
  <c r="AO38" i="22" s="1"/>
  <c r="AT110" i="22"/>
  <c r="AU110" i="22" s="1"/>
  <c r="AM92" i="22"/>
  <c r="AN92" i="22" s="1"/>
  <c r="AO92" i="22" s="1"/>
  <c r="AM110" i="22"/>
  <c r="AN110" i="22" s="1"/>
  <c r="AO110" i="22" s="1"/>
  <c r="AJ182" i="22"/>
  <c r="AK182" i="22" s="1"/>
  <c r="AL182" i="22" s="1"/>
  <c r="AM128" i="22"/>
  <c r="AN128" i="22" s="1"/>
  <c r="AO128" i="22" s="1"/>
  <c r="AT219" i="22"/>
  <c r="AU219" i="22" s="1"/>
  <c r="AJ164" i="22"/>
  <c r="AK164" i="22" s="1"/>
  <c r="AL164" i="22" s="1"/>
  <c r="Y146" i="22"/>
  <c r="AV177" i="22"/>
  <c r="AW177" i="22" s="1"/>
  <c r="AX177" i="22" s="1"/>
  <c r="H116" i="24" s="1"/>
  <c r="AM182" i="22"/>
  <c r="AN182" i="22" s="1"/>
  <c r="AO182" i="22" s="1"/>
  <c r="Y56" i="22"/>
  <c r="AV158" i="22"/>
  <c r="AW158" i="22" s="1"/>
  <c r="AX158" i="22" s="1"/>
  <c r="H103" i="24" s="1"/>
  <c r="AJ92" i="22"/>
  <c r="AK92" i="22" s="1"/>
  <c r="AL92" i="22" s="1"/>
  <c r="AJ110" i="22"/>
  <c r="AK110" i="22" s="1"/>
  <c r="AL110" i="22" s="1"/>
  <c r="AT38" i="22"/>
  <c r="AU38" i="22" s="1"/>
  <c r="H18" i="24"/>
  <c r="H6" i="24"/>
  <c r="AV194" i="22"/>
  <c r="AW194" i="22" s="1"/>
  <c r="AX194" i="22" s="1"/>
  <c r="H127" i="24" s="1"/>
  <c r="AV195" i="22"/>
  <c r="AW195" i="22" s="1"/>
  <c r="AX195" i="22" s="1"/>
  <c r="H128" i="24" s="1"/>
  <c r="AV190" i="22"/>
  <c r="AW190" i="22" s="1"/>
  <c r="AX190" i="22" s="1"/>
  <c r="H123" i="24" s="1"/>
  <c r="AQ180" i="22"/>
  <c r="AR180" i="22" s="1"/>
  <c r="AV180" i="22" s="1"/>
  <c r="AW180" i="22" s="1"/>
  <c r="AX180" i="22" s="1"/>
  <c r="H119" i="24" s="1"/>
  <c r="AV173" i="22"/>
  <c r="AW173" i="22" s="1"/>
  <c r="AX173" i="22" s="1"/>
  <c r="H112" i="24" s="1"/>
  <c r="AV172" i="22"/>
  <c r="AW172" i="22" s="1"/>
  <c r="AX172" i="22" s="1"/>
  <c r="H111" i="24" s="1"/>
  <c r="AV156" i="22"/>
  <c r="AW156" i="22" s="1"/>
  <c r="AX156" i="22" s="1"/>
  <c r="H101" i="24" s="1"/>
  <c r="AV154" i="22"/>
  <c r="AW154" i="22" s="1"/>
  <c r="AX154" i="22" s="1"/>
  <c r="H99" i="24" s="1"/>
  <c r="AV138" i="22"/>
  <c r="AW138" i="22" s="1"/>
  <c r="AX138" i="22" s="1"/>
  <c r="H89" i="24" s="1"/>
  <c r="AV176" i="22"/>
  <c r="AW176" i="22" s="1"/>
  <c r="AX176" i="22" s="1"/>
  <c r="H115" i="24" s="1"/>
  <c r="AV171" i="22"/>
  <c r="AW171" i="22" s="1"/>
  <c r="AX171" i="22" s="1"/>
  <c r="H110" i="24" s="1"/>
  <c r="AV153" i="22"/>
  <c r="AW153" i="22" s="1"/>
  <c r="AX153" i="22" s="1"/>
  <c r="H98" i="24" s="1"/>
  <c r="AV159" i="22"/>
  <c r="AW159" i="22" s="1"/>
  <c r="AX159" i="22" s="1"/>
  <c r="H104" i="24" s="1"/>
  <c r="AV141" i="22"/>
  <c r="AW141" i="22" s="1"/>
  <c r="AX141" i="22" s="1"/>
  <c r="H92" i="24" s="1"/>
  <c r="AV136" i="22"/>
  <c r="AW136" i="22" s="1"/>
  <c r="AX136" i="22" s="1"/>
  <c r="H87" i="24" s="1"/>
  <c r="AV120" i="22"/>
  <c r="AW120" i="22" s="1"/>
  <c r="AX120" i="22" s="1"/>
  <c r="H77" i="24" s="1"/>
  <c r="AV198" i="22"/>
  <c r="AW198" i="22" s="1"/>
  <c r="AX198" i="22" s="1"/>
  <c r="H131" i="24" s="1"/>
  <c r="AJ200" i="22"/>
  <c r="AK200" i="22" s="1"/>
  <c r="AL200" i="22" s="1"/>
  <c r="AV155" i="22"/>
  <c r="AW155" i="22" s="1"/>
  <c r="AX155" i="22" s="1"/>
  <c r="H100" i="24" s="1"/>
  <c r="AJ146" i="22"/>
  <c r="AK146" i="22" s="1"/>
  <c r="AL146" i="22" s="1"/>
  <c r="AV137" i="22"/>
  <c r="AW137" i="22" s="1"/>
  <c r="AX137" i="22" s="1"/>
  <c r="H88" i="24" s="1"/>
  <c r="AV123" i="22"/>
  <c r="AW123" i="22" s="1"/>
  <c r="AX123" i="22" s="1"/>
  <c r="H80" i="24" s="1"/>
  <c r="AV119" i="22"/>
  <c r="AW119" i="22" s="1"/>
  <c r="AX119" i="22" s="1"/>
  <c r="H76" i="24" s="1"/>
  <c r="AV192" i="22"/>
  <c r="AW192" i="22" s="1"/>
  <c r="AX192" i="22" s="1"/>
  <c r="H125" i="24" s="1"/>
  <c r="AV174" i="22"/>
  <c r="AW174" i="22" s="1"/>
  <c r="AX174" i="22" s="1"/>
  <c r="H113" i="24" s="1"/>
  <c r="AV142" i="22"/>
  <c r="AW142" i="22" s="1"/>
  <c r="AX142" i="22" s="1"/>
  <c r="H93" i="24" s="1"/>
  <c r="AV140" i="22"/>
  <c r="AW140" i="22" s="1"/>
  <c r="AX140" i="22" s="1"/>
  <c r="H91" i="24" s="1"/>
  <c r="AV118" i="22"/>
  <c r="AW118" i="22" s="1"/>
  <c r="AX118" i="22" s="1"/>
  <c r="H75" i="24" s="1"/>
  <c r="AV122" i="22"/>
  <c r="AW122" i="22" s="1"/>
  <c r="AX122" i="22" s="1"/>
  <c r="H79" i="24" s="1"/>
  <c r="AV117" i="22"/>
  <c r="AW117" i="22" s="1"/>
  <c r="AX117" i="22" s="1"/>
  <c r="H74" i="24" s="1"/>
  <c r="AV99" i="22"/>
  <c r="AW99" i="22" s="1"/>
  <c r="AX99" i="22" s="1"/>
  <c r="H62" i="24" s="1"/>
  <c r="AV108" i="22"/>
  <c r="AW108" i="22" s="1"/>
  <c r="AX108" i="22" s="1"/>
  <c r="H71" i="24" s="1"/>
  <c r="AV101" i="22"/>
  <c r="AW101" i="22" s="1"/>
  <c r="AX101" i="22" s="1"/>
  <c r="H64" i="24" s="1"/>
  <c r="AV104" i="22"/>
  <c r="AW104" i="22" s="1"/>
  <c r="AX104" i="22" s="1"/>
  <c r="H67" i="24" s="1"/>
  <c r="AV105" i="22"/>
  <c r="AW105" i="22" s="1"/>
  <c r="AX105" i="22" s="1"/>
  <c r="H68" i="24" s="1"/>
  <c r="AT92" i="22"/>
  <c r="AU92" i="22" s="1"/>
  <c r="AV86" i="22"/>
  <c r="AW86" i="22" s="1"/>
  <c r="AX86" i="22" s="1"/>
  <c r="H55" i="24" s="1"/>
  <c r="AV88" i="22"/>
  <c r="AW88" i="22" s="1"/>
  <c r="AX88" i="22" s="1"/>
  <c r="H57" i="24" s="1"/>
  <c r="AV81" i="22"/>
  <c r="AW81" i="22" s="1"/>
  <c r="AX81" i="22" s="1"/>
  <c r="H50" i="24" s="1"/>
  <c r="AV90" i="22"/>
  <c r="AW90" i="22" s="1"/>
  <c r="AX90" i="22" s="1"/>
  <c r="H59" i="24" s="1"/>
  <c r="AV82" i="22"/>
  <c r="AW82" i="22" s="1"/>
  <c r="AX82" i="22" s="1"/>
  <c r="H51" i="24" s="1"/>
  <c r="AV84" i="22"/>
  <c r="AW84" i="22" s="1"/>
  <c r="AX84" i="22" s="1"/>
  <c r="H53" i="24" s="1"/>
  <c r="AV83" i="22"/>
  <c r="AW83" i="22" s="1"/>
  <c r="AX83" i="22" s="1"/>
  <c r="H52" i="24" s="1"/>
  <c r="AV64" i="22"/>
  <c r="AW64" i="22" s="1"/>
  <c r="AX64" i="22" s="1"/>
  <c r="H39" i="24" s="1"/>
  <c r="AV68" i="22"/>
  <c r="AW68" i="22" s="1"/>
  <c r="AX68" i="22" s="1"/>
  <c r="H43" i="24" s="1"/>
  <c r="AJ74" i="22"/>
  <c r="AK74" i="22" s="1"/>
  <c r="AL74" i="22" s="1"/>
  <c r="AV65" i="22"/>
  <c r="AW65" i="22" s="1"/>
  <c r="AX65" i="22" s="1"/>
  <c r="H40" i="24" s="1"/>
  <c r="AV47" i="22"/>
  <c r="AW47" i="22" s="1"/>
  <c r="AX47" i="22" s="1"/>
  <c r="H28" i="24" s="1"/>
  <c r="AV46" i="22"/>
  <c r="AW46" i="22" s="1"/>
  <c r="AX46" i="22" s="1"/>
  <c r="H27" i="24" s="1"/>
  <c r="AV48" i="22"/>
  <c r="AW48" i="22" s="1"/>
  <c r="AX48" i="22" s="1"/>
  <c r="H29" i="24" s="1"/>
  <c r="AJ38" i="22"/>
  <c r="AK38" i="22" s="1"/>
  <c r="AL38" i="22" s="1"/>
  <c r="AV178" i="22"/>
  <c r="AW178" i="22" s="1"/>
  <c r="AX178" i="22" s="1"/>
  <c r="H117" i="24" s="1"/>
  <c r="AV106" i="22"/>
  <c r="AW106" i="22" s="1"/>
  <c r="AX106" i="22" s="1"/>
  <c r="H69" i="24" s="1"/>
  <c r="AV102" i="22"/>
  <c r="AW102" i="22" s="1"/>
  <c r="AX102" i="22" s="1"/>
  <c r="H65" i="24" s="1"/>
  <c r="AV29" i="22"/>
  <c r="AW29" i="22" s="1"/>
  <c r="AX29" i="22" s="1"/>
  <c r="AV32" i="22"/>
  <c r="AW32" i="22" s="1"/>
  <c r="AX32" i="22" s="1"/>
  <c r="AV69" i="22"/>
  <c r="AW69" i="22" s="1"/>
  <c r="AX69" i="22" s="1"/>
  <c r="H44" i="24" s="1"/>
  <c r="AV63" i="22"/>
  <c r="AW63" i="22" s="1"/>
  <c r="AX63" i="22" s="1"/>
  <c r="H38" i="24" s="1"/>
  <c r="AV53" i="22"/>
  <c r="AW53" i="22" s="1"/>
  <c r="AX53" i="22" s="1"/>
  <c r="H34" i="24" s="1"/>
  <c r="AV50" i="22"/>
  <c r="AW50" i="22" s="1"/>
  <c r="AX50" i="22" s="1"/>
  <c r="H31" i="24" s="1"/>
  <c r="AV45" i="22"/>
  <c r="AW45" i="22" s="1"/>
  <c r="AX45" i="22" s="1"/>
  <c r="H26" i="24" s="1"/>
  <c r="AV51" i="22"/>
  <c r="AW51" i="22" s="1"/>
  <c r="AX51" i="22" s="1"/>
  <c r="H32" i="24" s="1"/>
  <c r="AV30" i="22"/>
  <c r="AW30" i="22" s="1"/>
  <c r="AX30" i="22" s="1"/>
  <c r="AV36" i="22"/>
  <c r="AW36" i="22" s="1"/>
  <c r="AX36" i="22" s="1"/>
  <c r="AV34" i="22"/>
  <c r="AW34" i="22" s="1"/>
  <c r="AX34" i="22" s="1"/>
  <c r="AV28" i="22"/>
  <c r="AW28" i="22" s="1"/>
  <c r="AX28" i="22" s="1"/>
  <c r="AV210" i="22"/>
  <c r="AW210" i="22" s="1"/>
  <c r="AX210" i="22" s="1"/>
  <c r="H136" i="24" s="1"/>
  <c r="AV213" i="22"/>
  <c r="AW213" i="22" s="1"/>
  <c r="AX213" i="22" s="1"/>
  <c r="H139" i="24" s="1"/>
  <c r="AV209" i="22"/>
  <c r="AW209" i="22" s="1"/>
  <c r="AX209" i="22" s="1"/>
  <c r="H135" i="24" s="1"/>
  <c r="AV66" i="22"/>
  <c r="AW66" i="22" s="1"/>
  <c r="AX66" i="22" s="1"/>
  <c r="H41" i="24" s="1"/>
  <c r="AV208" i="22"/>
  <c r="AW208" i="22" s="1"/>
  <c r="AX208" i="22" s="1"/>
  <c r="H134" i="24" s="1"/>
  <c r="AV214" i="22"/>
  <c r="AW214" i="22" s="1"/>
  <c r="AX214" i="22" s="1"/>
  <c r="H140" i="24" s="1"/>
  <c r="AV211" i="22"/>
  <c r="AW211" i="22" s="1"/>
  <c r="AX211" i="22" s="1"/>
  <c r="H137" i="24" s="1"/>
  <c r="AV196" i="22"/>
  <c r="AW196" i="22" s="1"/>
  <c r="AX196" i="22" s="1"/>
  <c r="H129" i="24" s="1"/>
  <c r="AV189" i="22"/>
  <c r="AW189" i="22" s="1"/>
  <c r="AX189" i="22" s="1"/>
  <c r="H122" i="24" s="1"/>
  <c r="AS19" i="22"/>
  <c r="AT19" i="22" s="1"/>
  <c r="AU19" i="22" s="1"/>
  <c r="V217" i="22"/>
  <c r="AP217" i="22" s="1"/>
  <c r="AQ217" i="22" s="1"/>
  <c r="AR217" i="22" s="1"/>
  <c r="AV217" i="22" s="1"/>
  <c r="AW217" i="22" s="1"/>
  <c r="AX217" i="22" s="1"/>
  <c r="H143" i="24" s="1"/>
  <c r="AP215" i="22"/>
  <c r="AQ215" i="22" s="1"/>
  <c r="AR215" i="22" s="1"/>
  <c r="AV215" i="22" s="1"/>
  <c r="AW215" i="22" s="1"/>
  <c r="AX215" i="22" s="1"/>
  <c r="H141" i="24" s="1"/>
  <c r="Y219" i="22"/>
  <c r="AP216" i="22"/>
  <c r="AQ216" i="22" s="1"/>
  <c r="AR216" i="22" s="1"/>
  <c r="AV216" i="22" s="1"/>
  <c r="AW216" i="22" s="1"/>
  <c r="AX216" i="22" s="1"/>
  <c r="H142" i="24" s="1"/>
  <c r="V218" i="22"/>
  <c r="AP218" i="22" s="1"/>
  <c r="AQ218" i="22" s="1"/>
  <c r="AR218" i="22" s="1"/>
  <c r="AV218" i="22" s="1"/>
  <c r="AW218" i="22" s="1"/>
  <c r="AX218" i="22" s="1"/>
  <c r="H144" i="24" s="1"/>
  <c r="AP197" i="22"/>
  <c r="AQ197" i="22" s="1"/>
  <c r="AR197" i="22" s="1"/>
  <c r="AV197" i="22" s="1"/>
  <c r="AW197" i="22" s="1"/>
  <c r="AX197" i="22" s="1"/>
  <c r="H130" i="24" s="1"/>
  <c r="V199" i="22"/>
  <c r="AP199" i="22" s="1"/>
  <c r="Y199" i="22"/>
  <c r="AP179" i="22"/>
  <c r="AQ179" i="22" s="1"/>
  <c r="AR179" i="22" s="1"/>
  <c r="AV179" i="22" s="1"/>
  <c r="AW179" i="22" s="1"/>
  <c r="AX179" i="22" s="1"/>
  <c r="H118" i="24" s="1"/>
  <c r="V181" i="22"/>
  <c r="AP181" i="22" s="1"/>
  <c r="AQ181" i="22" s="1"/>
  <c r="AR181" i="22" s="1"/>
  <c r="AV181" i="22" s="1"/>
  <c r="AW181" i="22" s="1"/>
  <c r="AX181" i="22" s="1"/>
  <c r="H120" i="24" s="1"/>
  <c r="AP161" i="22"/>
  <c r="AQ161" i="22" s="1"/>
  <c r="AR161" i="22" s="1"/>
  <c r="AV161" i="22" s="1"/>
  <c r="AW161" i="22" s="1"/>
  <c r="AX161" i="22" s="1"/>
  <c r="H106" i="24" s="1"/>
  <c r="V163" i="22"/>
  <c r="AP163" i="22" s="1"/>
  <c r="AQ163" i="22" s="1"/>
  <c r="AR163" i="22" s="1"/>
  <c r="AV163" i="22" s="1"/>
  <c r="AW163" i="22" s="1"/>
  <c r="AX163" i="22" s="1"/>
  <c r="H108" i="24" s="1"/>
  <c r="AQ162" i="22"/>
  <c r="AR162" i="22" s="1"/>
  <c r="AV162" i="22" s="1"/>
  <c r="AW162" i="22" s="1"/>
  <c r="AX162" i="22" s="1"/>
  <c r="H107" i="24" s="1"/>
  <c r="Y164" i="22"/>
  <c r="AV135" i="22"/>
  <c r="AW135" i="22" s="1"/>
  <c r="AX135" i="22" s="1"/>
  <c r="H86" i="24" s="1"/>
  <c r="AP143" i="22"/>
  <c r="AQ143" i="22" s="1"/>
  <c r="AR143" i="22" s="1"/>
  <c r="AV143" i="22" s="1"/>
  <c r="AW143" i="22" s="1"/>
  <c r="AX143" i="22" s="1"/>
  <c r="H94" i="24" s="1"/>
  <c r="V145" i="22"/>
  <c r="AQ144" i="22"/>
  <c r="AR144" i="22" s="1"/>
  <c r="AV144" i="22" s="1"/>
  <c r="AW144" i="22" s="1"/>
  <c r="AX144" i="22" s="1"/>
  <c r="H95" i="24" s="1"/>
  <c r="AP124" i="22"/>
  <c r="AQ124" i="22" s="1"/>
  <c r="AR124" i="22" s="1"/>
  <c r="AV124" i="22" s="1"/>
  <c r="AW124" i="22" s="1"/>
  <c r="AX124" i="22" s="1"/>
  <c r="H81" i="24" s="1"/>
  <c r="V126" i="22"/>
  <c r="AP126" i="22" s="1"/>
  <c r="AQ126" i="22" s="1"/>
  <c r="AR126" i="22" s="1"/>
  <c r="AV126" i="22" s="1"/>
  <c r="AW126" i="22" s="1"/>
  <c r="AX126" i="22" s="1"/>
  <c r="H83" i="24" s="1"/>
  <c r="AP125" i="22"/>
  <c r="AQ125" i="22" s="1"/>
  <c r="AR125" i="22" s="1"/>
  <c r="AV125" i="22" s="1"/>
  <c r="AW125" i="22" s="1"/>
  <c r="AX125" i="22" s="1"/>
  <c r="H82" i="24" s="1"/>
  <c r="V127" i="22"/>
  <c r="AP127" i="22" s="1"/>
  <c r="AQ127" i="22" s="1"/>
  <c r="AR127" i="22" s="1"/>
  <c r="AV127" i="22" s="1"/>
  <c r="AW127" i="22" s="1"/>
  <c r="AX127" i="22" s="1"/>
  <c r="H84" i="24" s="1"/>
  <c r="AV100" i="22"/>
  <c r="AW100" i="22" s="1"/>
  <c r="AX100" i="22" s="1"/>
  <c r="H63" i="24" s="1"/>
  <c r="AP107" i="22"/>
  <c r="AQ107" i="22" s="1"/>
  <c r="AR107" i="22" s="1"/>
  <c r="AV107" i="22" s="1"/>
  <c r="AW107" i="22" s="1"/>
  <c r="AX107" i="22" s="1"/>
  <c r="H70" i="24" s="1"/>
  <c r="V109" i="22"/>
  <c r="AP109" i="22" s="1"/>
  <c r="AQ109" i="22" s="1"/>
  <c r="AR109" i="22" s="1"/>
  <c r="AV109" i="22" s="1"/>
  <c r="AW109" i="22" s="1"/>
  <c r="AX109" i="22" s="1"/>
  <c r="H72" i="24" s="1"/>
  <c r="X110" i="22"/>
  <c r="AV87" i="22"/>
  <c r="AW87" i="22" s="1"/>
  <c r="AX87" i="22" s="1"/>
  <c r="H56" i="24" s="1"/>
  <c r="AP89" i="22"/>
  <c r="AQ89" i="22" s="1"/>
  <c r="AR89" i="22" s="1"/>
  <c r="AV89" i="22" s="1"/>
  <c r="AW89" i="22" s="1"/>
  <c r="AX89" i="22" s="1"/>
  <c r="H58" i="24" s="1"/>
  <c r="V91" i="22"/>
  <c r="AP91" i="22" s="1"/>
  <c r="AQ91" i="22" s="1"/>
  <c r="AR91" i="22" s="1"/>
  <c r="AV91" i="22" s="1"/>
  <c r="AW91" i="22" s="1"/>
  <c r="AX91" i="22" s="1"/>
  <c r="H60" i="24" s="1"/>
  <c r="X92" i="22"/>
  <c r="AP71" i="22"/>
  <c r="AQ71" i="22" s="1"/>
  <c r="AR71" i="22" s="1"/>
  <c r="AV71" i="22" s="1"/>
  <c r="AW71" i="22" s="1"/>
  <c r="AX71" i="22" s="1"/>
  <c r="H46" i="24" s="1"/>
  <c r="V73" i="22"/>
  <c r="AP73" i="22" s="1"/>
  <c r="AQ73" i="22" s="1"/>
  <c r="AR73" i="22" s="1"/>
  <c r="AV73" i="22" s="1"/>
  <c r="AW73" i="22" s="1"/>
  <c r="AX73" i="22" s="1"/>
  <c r="H48" i="24" s="1"/>
  <c r="AP70" i="22"/>
  <c r="AQ70" i="22" s="1"/>
  <c r="AR70" i="22" s="1"/>
  <c r="AV70" i="22" s="1"/>
  <c r="AW70" i="22" s="1"/>
  <c r="AX70" i="22" s="1"/>
  <c r="H45" i="24" s="1"/>
  <c r="V72" i="22"/>
  <c r="AP72" i="22" s="1"/>
  <c r="AQ72" i="22" s="1"/>
  <c r="AR72" i="22" s="1"/>
  <c r="AV72" i="22" s="1"/>
  <c r="AW72" i="22" s="1"/>
  <c r="AX72" i="22" s="1"/>
  <c r="H47" i="24" s="1"/>
  <c r="AM74" i="22"/>
  <c r="AN74" i="22" s="1"/>
  <c r="AO74" i="22" s="1"/>
  <c r="AQ55" i="22"/>
  <c r="AR55" i="22" s="1"/>
  <c r="AV55" i="22" s="1"/>
  <c r="AW55" i="22" s="1"/>
  <c r="AX55" i="22" s="1"/>
  <c r="H36" i="24" s="1"/>
  <c r="V54" i="22"/>
  <c r="AP52" i="22"/>
  <c r="AQ52" i="22" s="1"/>
  <c r="AR52" i="22" s="1"/>
  <c r="AV52" i="22" s="1"/>
  <c r="AW52" i="22" s="1"/>
  <c r="AX52" i="22" s="1"/>
  <c r="H33" i="24" s="1"/>
  <c r="AV27" i="22"/>
  <c r="AW27" i="22" s="1"/>
  <c r="AX27" i="22" s="1"/>
  <c r="AV33" i="22"/>
  <c r="AW33" i="22" s="1"/>
  <c r="AX33" i="22" s="1"/>
  <c r="AP35" i="22"/>
  <c r="AQ35" i="22" s="1"/>
  <c r="AR35" i="22" s="1"/>
  <c r="AV35" i="22" s="1"/>
  <c r="AW35" i="22" s="1"/>
  <c r="AX35" i="22" s="1"/>
  <c r="V37" i="22"/>
  <c r="AP37" i="22" s="1"/>
  <c r="AQ37" i="22" s="1"/>
  <c r="AR37" i="22" s="1"/>
  <c r="AV37" i="22" s="1"/>
  <c r="AW37" i="22" s="1"/>
  <c r="AX37" i="22" s="1"/>
  <c r="AV11" i="22"/>
  <c r="AW11" i="22" s="1"/>
  <c r="AX11" i="22" s="1"/>
  <c r="AJ19" i="22"/>
  <c r="AK19" i="22" s="1"/>
  <c r="AL19" i="22" s="1"/>
  <c r="AV9" i="22"/>
  <c r="AW9" i="22" s="1"/>
  <c r="AX9" i="22" s="1"/>
  <c r="AP17" i="22"/>
  <c r="AQ17" i="22" s="1"/>
  <c r="AR17" i="22" s="1"/>
  <c r="AV17" i="22" s="1"/>
  <c r="AW17" i="22" s="1"/>
  <c r="AX17" i="22" s="1"/>
  <c r="AV10" i="22"/>
  <c r="AW10" i="22" s="1"/>
  <c r="AX10" i="22" s="1"/>
  <c r="AV8" i="22"/>
  <c r="AW8" i="22" s="1"/>
  <c r="AX8" i="22" s="1"/>
  <c r="AV14" i="22"/>
  <c r="AW14" i="22" s="1"/>
  <c r="AX14" i="22" s="1"/>
  <c r="AV13" i="22"/>
  <c r="AW13" i="22" s="1"/>
  <c r="AX13" i="22" s="1"/>
  <c r="AQ16" i="22"/>
  <c r="AR16" i="22" s="1"/>
  <c r="AV16" i="22" s="1"/>
  <c r="AW16" i="22" s="1"/>
  <c r="AX16" i="22" s="1"/>
  <c r="Y18" i="22"/>
  <c r="AQ18" i="22" s="1"/>
  <c r="AR18" i="22" s="1"/>
  <c r="AV18" i="22" s="1"/>
  <c r="AW18" i="22" s="1"/>
  <c r="AX18" i="22" s="1"/>
  <c r="V19" i="22"/>
  <c r="AP15" i="22"/>
  <c r="AQ15" i="22" s="1"/>
  <c r="AR15" i="22" s="1"/>
  <c r="AV15" i="22" s="1"/>
  <c r="AW15" i="22" s="1"/>
  <c r="AX15" i="22" s="1"/>
  <c r="W19" i="22"/>
  <c r="I194" i="19"/>
  <c r="H194" i="19"/>
  <c r="G194" i="19"/>
  <c r="F194" i="19"/>
  <c r="K193" i="19"/>
  <c r="J193" i="19"/>
  <c r="K192" i="19"/>
  <c r="J192" i="19"/>
  <c r="K191" i="19"/>
  <c r="J191" i="19"/>
  <c r="K190" i="19"/>
  <c r="J190" i="19"/>
  <c r="K189" i="19"/>
  <c r="J189" i="19"/>
  <c r="K188" i="19"/>
  <c r="J188" i="19"/>
  <c r="K187" i="19"/>
  <c r="J187" i="19"/>
  <c r="K186" i="19"/>
  <c r="J186" i="19"/>
  <c r="K185" i="19"/>
  <c r="J185" i="19"/>
  <c r="K184" i="19"/>
  <c r="J184" i="19"/>
  <c r="K183" i="19"/>
  <c r="J183" i="19"/>
  <c r="I176" i="19"/>
  <c r="H176" i="19"/>
  <c r="G176" i="19"/>
  <c r="F176" i="19"/>
  <c r="K175" i="19"/>
  <c r="J175" i="19"/>
  <c r="K174" i="19"/>
  <c r="J174" i="19"/>
  <c r="K173" i="19"/>
  <c r="J173" i="19"/>
  <c r="K172" i="19"/>
  <c r="J172" i="19"/>
  <c r="K171" i="19"/>
  <c r="J171" i="19"/>
  <c r="K170" i="19"/>
  <c r="J170" i="19"/>
  <c r="K169" i="19"/>
  <c r="J169" i="19"/>
  <c r="K168" i="19"/>
  <c r="J168" i="19"/>
  <c r="K167" i="19"/>
  <c r="J167" i="19"/>
  <c r="K166" i="19"/>
  <c r="J166" i="19"/>
  <c r="K165" i="19"/>
  <c r="J165" i="19"/>
  <c r="I158" i="19"/>
  <c r="H158" i="19"/>
  <c r="G158" i="19"/>
  <c r="F158" i="19"/>
  <c r="K157" i="19"/>
  <c r="J157" i="19"/>
  <c r="K156" i="19"/>
  <c r="J156" i="19"/>
  <c r="K155" i="19"/>
  <c r="J155" i="19"/>
  <c r="K154" i="19"/>
  <c r="J154" i="19"/>
  <c r="K153" i="19"/>
  <c r="J153" i="19"/>
  <c r="K152" i="19"/>
  <c r="J152" i="19"/>
  <c r="K151" i="19"/>
  <c r="J151" i="19"/>
  <c r="K150" i="19"/>
  <c r="J150" i="19"/>
  <c r="K149" i="19"/>
  <c r="J149" i="19"/>
  <c r="K148" i="19"/>
  <c r="J148" i="19"/>
  <c r="K147" i="19"/>
  <c r="J147" i="19"/>
  <c r="I140" i="19"/>
  <c r="H140" i="19"/>
  <c r="G140" i="19"/>
  <c r="F140" i="19"/>
  <c r="K139" i="19"/>
  <c r="J139" i="19"/>
  <c r="K138" i="19"/>
  <c r="J138" i="19"/>
  <c r="K137" i="19"/>
  <c r="J137" i="19"/>
  <c r="K136" i="19"/>
  <c r="J136" i="19"/>
  <c r="K135" i="19"/>
  <c r="J135" i="19"/>
  <c r="K134" i="19"/>
  <c r="J134" i="19"/>
  <c r="K133" i="19"/>
  <c r="J133" i="19"/>
  <c r="K132" i="19"/>
  <c r="J132" i="19"/>
  <c r="K131" i="19"/>
  <c r="J131" i="19"/>
  <c r="K130" i="19"/>
  <c r="J130" i="19"/>
  <c r="K129" i="19"/>
  <c r="J129" i="19"/>
  <c r="I122" i="19"/>
  <c r="H122" i="19"/>
  <c r="G122" i="19"/>
  <c r="F122" i="19"/>
  <c r="K121" i="19"/>
  <c r="J121" i="19"/>
  <c r="K120" i="19"/>
  <c r="J120" i="19"/>
  <c r="K119" i="19"/>
  <c r="J119" i="19"/>
  <c r="K118" i="19"/>
  <c r="J118" i="19"/>
  <c r="K117" i="19"/>
  <c r="J117" i="19"/>
  <c r="K116" i="19"/>
  <c r="J116" i="19"/>
  <c r="K115" i="19"/>
  <c r="J115" i="19"/>
  <c r="K114" i="19"/>
  <c r="J114" i="19"/>
  <c r="K113" i="19"/>
  <c r="J113" i="19"/>
  <c r="K112" i="19"/>
  <c r="J112" i="19"/>
  <c r="K111" i="19"/>
  <c r="J111" i="19"/>
  <c r="I105" i="19"/>
  <c r="H105" i="19"/>
  <c r="G105" i="19"/>
  <c r="F105" i="19"/>
  <c r="K104" i="19"/>
  <c r="J104" i="19"/>
  <c r="K103" i="19"/>
  <c r="J103" i="19"/>
  <c r="K102" i="19"/>
  <c r="J102" i="19"/>
  <c r="K101" i="19"/>
  <c r="J101" i="19"/>
  <c r="K100" i="19"/>
  <c r="J100" i="19"/>
  <c r="K99" i="19"/>
  <c r="J99" i="19"/>
  <c r="K98" i="19"/>
  <c r="J98" i="19"/>
  <c r="K97" i="19"/>
  <c r="J97" i="19"/>
  <c r="K96" i="19"/>
  <c r="J96" i="19"/>
  <c r="K95" i="19"/>
  <c r="J95" i="19"/>
  <c r="K94" i="19"/>
  <c r="J94" i="19"/>
  <c r="I87" i="19"/>
  <c r="H87" i="19"/>
  <c r="G87" i="19"/>
  <c r="F87" i="19"/>
  <c r="K86" i="19"/>
  <c r="J86" i="19"/>
  <c r="K85" i="19"/>
  <c r="J85" i="19"/>
  <c r="K84" i="19"/>
  <c r="J84" i="19"/>
  <c r="K83" i="19"/>
  <c r="J83" i="19"/>
  <c r="K82" i="19"/>
  <c r="J82" i="19"/>
  <c r="K81" i="19"/>
  <c r="J81" i="19"/>
  <c r="K80" i="19"/>
  <c r="J80" i="19"/>
  <c r="K79" i="19"/>
  <c r="J79" i="19"/>
  <c r="K78" i="19"/>
  <c r="J78" i="19"/>
  <c r="K77" i="19"/>
  <c r="J77" i="19"/>
  <c r="K76" i="19"/>
  <c r="J76" i="19"/>
  <c r="I69" i="19"/>
  <c r="H69" i="19"/>
  <c r="G69" i="19"/>
  <c r="F69" i="19"/>
  <c r="K68" i="19"/>
  <c r="J68" i="19"/>
  <c r="K67" i="19"/>
  <c r="J67" i="19"/>
  <c r="K66" i="19"/>
  <c r="J66" i="19"/>
  <c r="K65" i="19"/>
  <c r="J65" i="19"/>
  <c r="K64" i="19"/>
  <c r="J64" i="19"/>
  <c r="K63" i="19"/>
  <c r="J63" i="19"/>
  <c r="K62" i="19"/>
  <c r="J62" i="19"/>
  <c r="K61" i="19"/>
  <c r="J61" i="19"/>
  <c r="K60" i="19"/>
  <c r="J60" i="19"/>
  <c r="K59" i="19"/>
  <c r="J59" i="19"/>
  <c r="K58" i="19"/>
  <c r="J58" i="19"/>
  <c r="I51" i="19"/>
  <c r="H51" i="19"/>
  <c r="G51" i="19"/>
  <c r="F51" i="19"/>
  <c r="K50" i="19"/>
  <c r="J50" i="19"/>
  <c r="K49" i="19"/>
  <c r="J49" i="19"/>
  <c r="K48" i="19"/>
  <c r="J48" i="19"/>
  <c r="K47" i="19"/>
  <c r="J47" i="19"/>
  <c r="K46" i="19"/>
  <c r="J46" i="19"/>
  <c r="K45" i="19"/>
  <c r="J45" i="19"/>
  <c r="K44" i="19"/>
  <c r="J44" i="19"/>
  <c r="K43" i="19"/>
  <c r="J43" i="19"/>
  <c r="K42" i="19"/>
  <c r="J42" i="19"/>
  <c r="K41" i="19"/>
  <c r="J41" i="19"/>
  <c r="K40" i="19"/>
  <c r="J40" i="19"/>
  <c r="I34" i="19"/>
  <c r="H34" i="19"/>
  <c r="G34" i="19"/>
  <c r="F34" i="19"/>
  <c r="K33" i="19"/>
  <c r="K32" i="19"/>
  <c r="K31" i="19"/>
  <c r="L31" i="19" s="1"/>
  <c r="K30" i="19"/>
  <c r="K29" i="19"/>
  <c r="K28" i="19"/>
  <c r="K27" i="19"/>
  <c r="L27" i="19" s="1"/>
  <c r="K26" i="19"/>
  <c r="K25" i="19"/>
  <c r="K24" i="19"/>
  <c r="K23" i="19"/>
  <c r="K16" i="19"/>
  <c r="K15" i="19"/>
  <c r="K14" i="19"/>
  <c r="K13" i="19"/>
  <c r="K12" i="19"/>
  <c r="K11" i="19"/>
  <c r="K10" i="19"/>
  <c r="K9" i="19"/>
  <c r="K8" i="19"/>
  <c r="K7" i="19"/>
  <c r="K6" i="19"/>
  <c r="J7" i="19"/>
  <c r="J8" i="19"/>
  <c r="J9" i="19"/>
  <c r="J10" i="19"/>
  <c r="J11" i="19"/>
  <c r="J12" i="19"/>
  <c r="J13" i="19"/>
  <c r="J14" i="19"/>
  <c r="J15" i="19"/>
  <c r="J16" i="19"/>
  <c r="J6" i="19"/>
  <c r="L46" i="19" l="1"/>
  <c r="N46" i="19" s="1"/>
  <c r="L50" i="19"/>
  <c r="M50" i="19" s="1"/>
  <c r="I36" i="24" s="1"/>
  <c r="L61" i="19"/>
  <c r="N61" i="19" s="1"/>
  <c r="L65" i="19"/>
  <c r="M65" i="19" s="1"/>
  <c r="I45" i="24" s="1"/>
  <c r="L101" i="19"/>
  <c r="N101" i="19" s="1"/>
  <c r="V92" i="22"/>
  <c r="L96" i="19"/>
  <c r="M96" i="19" s="1"/>
  <c r="I64" i="24" s="1"/>
  <c r="L131" i="19"/>
  <c r="M131" i="19" s="1"/>
  <c r="I88" i="24" s="1"/>
  <c r="L135" i="19"/>
  <c r="N135" i="19" s="1"/>
  <c r="L167" i="19"/>
  <c r="N167" i="19" s="1"/>
  <c r="L171" i="19"/>
  <c r="M171" i="19" s="1"/>
  <c r="I116" i="24" s="1"/>
  <c r="V128" i="22"/>
  <c r="AP128" i="22" s="1"/>
  <c r="AQ128" i="22" s="1"/>
  <c r="AR128" i="22" s="1"/>
  <c r="L139" i="19"/>
  <c r="N139" i="19" s="1"/>
  <c r="L175" i="19"/>
  <c r="M175" i="19" s="1"/>
  <c r="I120" i="24" s="1"/>
  <c r="K51" i="19"/>
  <c r="K87" i="19"/>
  <c r="K158" i="19"/>
  <c r="L44" i="19"/>
  <c r="M44" i="19" s="1"/>
  <c r="I30" i="24" s="1"/>
  <c r="L84" i="19"/>
  <c r="M84" i="19" s="1"/>
  <c r="I58" i="24" s="1"/>
  <c r="L111" i="19"/>
  <c r="N111" i="19" s="1"/>
  <c r="L115" i="19"/>
  <c r="M115" i="19" s="1"/>
  <c r="I78" i="24" s="1"/>
  <c r="L119" i="19"/>
  <c r="M119" i="19" s="1"/>
  <c r="I82" i="24" s="1"/>
  <c r="L151" i="19"/>
  <c r="M151" i="19" s="1"/>
  <c r="I102" i="24" s="1"/>
  <c r="L49" i="19"/>
  <c r="N49" i="19" s="1"/>
  <c r="L77" i="19"/>
  <c r="M77" i="19" s="1"/>
  <c r="I51" i="24" s="1"/>
  <c r="L81" i="19"/>
  <c r="N81" i="19" s="1"/>
  <c r="L154" i="19"/>
  <c r="N154" i="19" s="1"/>
  <c r="AP92" i="22"/>
  <c r="AQ92" i="22" s="1"/>
  <c r="AR92" i="22" s="1"/>
  <c r="AV92" i="22" s="1"/>
  <c r="AW92" i="22" s="1"/>
  <c r="AX92" i="22" s="1"/>
  <c r="H61" i="24" s="1"/>
  <c r="V219" i="22"/>
  <c r="AP219" i="22" s="1"/>
  <c r="AQ219" i="22" s="1"/>
  <c r="AR219" i="22" s="1"/>
  <c r="AV219" i="22" s="1"/>
  <c r="AW219" i="22" s="1"/>
  <c r="AX219" i="22" s="1"/>
  <c r="H145" i="24" s="1"/>
  <c r="L203" i="19"/>
  <c r="N203" i="19" s="1"/>
  <c r="L207" i="19"/>
  <c r="M207" i="19" s="1"/>
  <c r="I140" i="24" s="1"/>
  <c r="V38" i="22"/>
  <c r="AP38" i="22" s="1"/>
  <c r="AQ38" i="22" s="1"/>
  <c r="AR38" i="22" s="1"/>
  <c r="AV38" i="22" s="1"/>
  <c r="AW38" i="22" s="1"/>
  <c r="AX38" i="22" s="1"/>
  <c r="H22" i="24"/>
  <c r="H10" i="24"/>
  <c r="H9" i="24"/>
  <c r="H21" i="24"/>
  <c r="H20" i="24"/>
  <c r="H8" i="24"/>
  <c r="H3" i="24"/>
  <c r="H15" i="24"/>
  <c r="H16" i="24"/>
  <c r="H4" i="24"/>
  <c r="H11" i="24"/>
  <c r="H23" i="24"/>
  <c r="H24" i="24"/>
  <c r="H12" i="24"/>
  <c r="H14" i="24"/>
  <c r="H2" i="24"/>
  <c r="H5" i="24"/>
  <c r="H17" i="24"/>
  <c r="H7" i="24"/>
  <c r="H19" i="24"/>
  <c r="AQ199" i="22"/>
  <c r="AR199" i="22" s="1"/>
  <c r="AV199" i="22" s="1"/>
  <c r="AW199" i="22" s="1"/>
  <c r="AX199" i="22" s="1"/>
  <c r="H132" i="24" s="1"/>
  <c r="V200" i="22"/>
  <c r="AP200" i="22" s="1"/>
  <c r="Y200" i="22"/>
  <c r="V182" i="22"/>
  <c r="AP182" i="22" s="1"/>
  <c r="AQ182" i="22" s="1"/>
  <c r="AR182" i="22" s="1"/>
  <c r="AV182" i="22" s="1"/>
  <c r="AW182" i="22" s="1"/>
  <c r="AX182" i="22" s="1"/>
  <c r="H121" i="24" s="1"/>
  <c r="V164" i="22"/>
  <c r="AP164" i="22" s="1"/>
  <c r="AQ164" i="22" s="1"/>
  <c r="AR164" i="22" s="1"/>
  <c r="AV164" i="22" s="1"/>
  <c r="AW164" i="22" s="1"/>
  <c r="AX164" i="22" s="1"/>
  <c r="H109" i="24" s="1"/>
  <c r="AP145" i="22"/>
  <c r="AQ145" i="22" s="1"/>
  <c r="AR145" i="22" s="1"/>
  <c r="AV145" i="22" s="1"/>
  <c r="AW145" i="22" s="1"/>
  <c r="AX145" i="22" s="1"/>
  <c r="H96" i="24" s="1"/>
  <c r="V146" i="22"/>
  <c r="AP146" i="22" s="1"/>
  <c r="AQ146" i="22" s="1"/>
  <c r="AR146" i="22" s="1"/>
  <c r="AV146" i="22" s="1"/>
  <c r="AW146" i="22" s="1"/>
  <c r="AX146" i="22" s="1"/>
  <c r="H97" i="24" s="1"/>
  <c r="AV128" i="22"/>
  <c r="AW128" i="22" s="1"/>
  <c r="AX128" i="22" s="1"/>
  <c r="H85" i="24" s="1"/>
  <c r="V110" i="22"/>
  <c r="AP110" i="22" s="1"/>
  <c r="AQ110" i="22" s="1"/>
  <c r="AR110" i="22" s="1"/>
  <c r="AV110" i="22" s="1"/>
  <c r="AW110" i="22" s="1"/>
  <c r="AX110" i="22" s="1"/>
  <c r="H73" i="24" s="1"/>
  <c r="V74" i="22"/>
  <c r="AP74" i="22" s="1"/>
  <c r="AQ74" i="22" s="1"/>
  <c r="AR74" i="22" s="1"/>
  <c r="AV74" i="22" s="1"/>
  <c r="AW74" i="22" s="1"/>
  <c r="AX74" i="22" s="1"/>
  <c r="H49" i="24" s="1"/>
  <c r="AP54" i="22"/>
  <c r="AQ54" i="22" s="1"/>
  <c r="AR54" i="22" s="1"/>
  <c r="AV54" i="22" s="1"/>
  <c r="AW54" i="22" s="1"/>
  <c r="AX54" i="22" s="1"/>
  <c r="H35" i="24" s="1"/>
  <c r="V56" i="22"/>
  <c r="AP56" i="22" s="1"/>
  <c r="AQ56" i="22" s="1"/>
  <c r="AR56" i="22" s="1"/>
  <c r="AV56" i="22" s="1"/>
  <c r="AW56" i="22" s="1"/>
  <c r="AX56" i="22" s="1"/>
  <c r="H37" i="24" s="1"/>
  <c r="Y19" i="22"/>
  <c r="AP19" i="22"/>
  <c r="L187" i="19"/>
  <c r="N187" i="19" s="1"/>
  <c r="L183" i="19"/>
  <c r="N183" i="19" s="1"/>
  <c r="L191" i="19"/>
  <c r="N191" i="19" s="1"/>
  <c r="L78" i="19"/>
  <c r="M78" i="19" s="1"/>
  <c r="I52" i="24" s="1"/>
  <c r="L102" i="19"/>
  <c r="N102" i="19" s="1"/>
  <c r="L82" i="19"/>
  <c r="N82" i="19" s="1"/>
  <c r="L58" i="19"/>
  <c r="N58" i="19" s="1"/>
  <c r="L62" i="19"/>
  <c r="M62" i="19" s="1"/>
  <c r="I42" i="24" s="1"/>
  <c r="L66" i="19"/>
  <c r="N66" i="19" s="1"/>
  <c r="L43" i="19"/>
  <c r="M43" i="19" s="1"/>
  <c r="I29" i="24" s="1"/>
  <c r="L95" i="19"/>
  <c r="N95" i="19" s="1"/>
  <c r="L174" i="19"/>
  <c r="N174" i="19" s="1"/>
  <c r="L186" i="19"/>
  <c r="N186" i="19" s="1"/>
  <c r="L190" i="19"/>
  <c r="N190" i="19" s="1"/>
  <c r="L202" i="19"/>
  <c r="M202" i="19" s="1"/>
  <c r="I135" i="24" s="1"/>
  <c r="L206" i="19"/>
  <c r="N206" i="19" s="1"/>
  <c r="L210" i="19"/>
  <c r="N210" i="19" s="1"/>
  <c r="L166" i="19"/>
  <c r="N166" i="19" s="1"/>
  <c r="L85" i="19"/>
  <c r="N85" i="19" s="1"/>
  <c r="L97" i="19"/>
  <c r="N97" i="19" s="1"/>
  <c r="L112" i="19"/>
  <c r="M112" i="19" s="1"/>
  <c r="I75" i="24" s="1"/>
  <c r="L120" i="19"/>
  <c r="N120" i="19" s="1"/>
  <c r="L132" i="19"/>
  <c r="N132" i="19" s="1"/>
  <c r="L148" i="19"/>
  <c r="N148" i="19" s="1"/>
  <c r="L156" i="19"/>
  <c r="N156" i="19" s="1"/>
  <c r="J176" i="19"/>
  <c r="L168" i="19"/>
  <c r="M168" i="19" s="1"/>
  <c r="I113" i="24" s="1"/>
  <c r="L184" i="19"/>
  <c r="N184" i="19" s="1"/>
  <c r="L192" i="19"/>
  <c r="M192" i="19" s="1"/>
  <c r="I131" i="24" s="1"/>
  <c r="L204" i="19"/>
  <c r="N204" i="19" s="1"/>
  <c r="L42" i="19"/>
  <c r="N42" i="19" s="1"/>
  <c r="L47" i="19"/>
  <c r="N47" i="19" s="1"/>
  <c r="K69" i="19"/>
  <c r="L59" i="19"/>
  <c r="M59" i="19" s="1"/>
  <c r="I39" i="24" s="1"/>
  <c r="L63" i="19"/>
  <c r="M63" i="19" s="1"/>
  <c r="I43" i="24" s="1"/>
  <c r="L67" i="19"/>
  <c r="M67" i="19" s="1"/>
  <c r="I47" i="24" s="1"/>
  <c r="L79" i="19"/>
  <c r="N79" i="19" s="1"/>
  <c r="L86" i="19"/>
  <c r="M86" i="19" s="1"/>
  <c r="I60" i="24" s="1"/>
  <c r="K105" i="19"/>
  <c r="L98" i="19"/>
  <c r="N98" i="19" s="1"/>
  <c r="L99" i="19"/>
  <c r="N99" i="19" s="1"/>
  <c r="L103" i="19"/>
  <c r="N103" i="19" s="1"/>
  <c r="L113" i="19"/>
  <c r="N113" i="19" s="1"/>
  <c r="L117" i="19"/>
  <c r="M117" i="19" s="1"/>
  <c r="I80" i="24" s="1"/>
  <c r="L121" i="19"/>
  <c r="N121" i="19" s="1"/>
  <c r="L129" i="19"/>
  <c r="N129" i="19" s="1"/>
  <c r="L133" i="19"/>
  <c r="N133" i="19" s="1"/>
  <c r="L137" i="19"/>
  <c r="M137" i="19" s="1"/>
  <c r="I94" i="24" s="1"/>
  <c r="L149" i="19"/>
  <c r="N149" i="19" s="1"/>
  <c r="L153" i="19"/>
  <c r="M153" i="19" s="1"/>
  <c r="I104" i="24" s="1"/>
  <c r="L157" i="19"/>
  <c r="M157" i="19" s="1"/>
  <c r="I108" i="24" s="1"/>
  <c r="L165" i="19"/>
  <c r="M165" i="19" s="1"/>
  <c r="I110" i="24" s="1"/>
  <c r="L169" i="19"/>
  <c r="N169" i="19" s="1"/>
  <c r="L173" i="19"/>
  <c r="N173" i="19" s="1"/>
  <c r="L185" i="19"/>
  <c r="N185" i="19" s="1"/>
  <c r="L189" i="19"/>
  <c r="M189" i="19" s="1"/>
  <c r="I128" i="24" s="1"/>
  <c r="L193" i="19"/>
  <c r="N193" i="19" s="1"/>
  <c r="L201" i="19"/>
  <c r="M201" i="19" s="1"/>
  <c r="I134" i="24" s="1"/>
  <c r="L205" i="19"/>
  <c r="N205" i="19" s="1"/>
  <c r="L209" i="19"/>
  <c r="N209" i="19" s="1"/>
  <c r="L41" i="19"/>
  <c r="N41" i="19" s="1"/>
  <c r="L45" i="19"/>
  <c r="N45" i="19" s="1"/>
  <c r="J105" i="19"/>
  <c r="L105" i="19" s="1"/>
  <c r="L116" i="19"/>
  <c r="M116" i="19" s="1"/>
  <c r="I79" i="24" s="1"/>
  <c r="J140" i="19"/>
  <c r="L136" i="19"/>
  <c r="M136" i="19" s="1"/>
  <c r="I93" i="24" s="1"/>
  <c r="L152" i="19"/>
  <c r="M152" i="19" s="1"/>
  <c r="I103" i="24" s="1"/>
  <c r="L172" i="19"/>
  <c r="M172" i="19" s="1"/>
  <c r="I117" i="24" s="1"/>
  <c r="L188" i="19"/>
  <c r="N188" i="19" s="1"/>
  <c r="J212" i="19"/>
  <c r="L208" i="19"/>
  <c r="N208" i="19" s="1"/>
  <c r="J51" i="19"/>
  <c r="L48" i="19"/>
  <c r="N48" i="19" s="1"/>
  <c r="L60" i="19"/>
  <c r="M60" i="19" s="1"/>
  <c r="I40" i="24" s="1"/>
  <c r="L64" i="19"/>
  <c r="M64" i="19" s="1"/>
  <c r="I44" i="24" s="1"/>
  <c r="L68" i="19"/>
  <c r="N68" i="19" s="1"/>
  <c r="J87" i="19"/>
  <c r="L80" i="19"/>
  <c r="N80" i="19" s="1"/>
  <c r="L83" i="19"/>
  <c r="N83" i="19" s="1"/>
  <c r="L100" i="19"/>
  <c r="N100" i="19" s="1"/>
  <c r="L104" i="19"/>
  <c r="N104" i="19" s="1"/>
  <c r="J122" i="19"/>
  <c r="L114" i="19"/>
  <c r="M114" i="19" s="1"/>
  <c r="I77" i="24" s="1"/>
  <c r="L118" i="19"/>
  <c r="M118" i="19" s="1"/>
  <c r="I81" i="24" s="1"/>
  <c r="L130" i="19"/>
  <c r="M130" i="19" s="1"/>
  <c r="I87" i="24" s="1"/>
  <c r="L134" i="19"/>
  <c r="N134" i="19" s="1"/>
  <c r="L138" i="19"/>
  <c r="N138" i="19" s="1"/>
  <c r="J158" i="19"/>
  <c r="L150" i="19"/>
  <c r="N150" i="19" s="1"/>
  <c r="L155" i="19"/>
  <c r="N155" i="19" s="1"/>
  <c r="L170" i="19"/>
  <c r="N170" i="19" s="1"/>
  <c r="J194" i="19"/>
  <c r="L211" i="19"/>
  <c r="M211" i="19" s="1"/>
  <c r="I144" i="24" s="1"/>
  <c r="N207" i="19"/>
  <c r="N202" i="19"/>
  <c r="K212" i="19"/>
  <c r="K194" i="19"/>
  <c r="N175" i="19"/>
  <c r="K176" i="19"/>
  <c r="L147" i="19"/>
  <c r="K140" i="19"/>
  <c r="K122" i="19"/>
  <c r="M101" i="19"/>
  <c r="I69" i="24" s="1"/>
  <c r="L94" i="19"/>
  <c r="N77" i="19"/>
  <c r="M85" i="19"/>
  <c r="I59" i="24" s="1"/>
  <c r="L76" i="19"/>
  <c r="J69" i="19"/>
  <c r="M46" i="19"/>
  <c r="I32" i="24" s="1"/>
  <c r="N50" i="19"/>
  <c r="L40" i="19"/>
  <c r="L26" i="19"/>
  <c r="M26" i="19" s="1"/>
  <c r="L30" i="19"/>
  <c r="M30" i="19" s="1"/>
  <c r="L23" i="19"/>
  <c r="N23" i="19" s="1"/>
  <c r="L24" i="19"/>
  <c r="N24" i="19" s="1"/>
  <c r="L28" i="19"/>
  <c r="N28" i="19" s="1"/>
  <c r="L32" i="19"/>
  <c r="N32" i="19" s="1"/>
  <c r="K34" i="19"/>
  <c r="L25" i="19"/>
  <c r="M25" i="19" s="1"/>
  <c r="L29" i="19"/>
  <c r="N29" i="19" s="1"/>
  <c r="L33" i="19"/>
  <c r="M33" i="19" s="1"/>
  <c r="M27" i="19"/>
  <c r="N27" i="19"/>
  <c r="N31" i="19"/>
  <c r="M31" i="19"/>
  <c r="J34" i="19"/>
  <c r="M95" i="19" l="1"/>
  <c r="I63" i="24" s="1"/>
  <c r="N96" i="19"/>
  <c r="N171" i="19"/>
  <c r="M167" i="19"/>
  <c r="I112" i="24" s="1"/>
  <c r="N84" i="19"/>
  <c r="M203" i="19"/>
  <c r="I136" i="24" s="1"/>
  <c r="N151" i="19"/>
  <c r="N44" i="19"/>
  <c r="N78" i="19"/>
  <c r="N119" i="19"/>
  <c r="M61" i="19"/>
  <c r="I41" i="24" s="1"/>
  <c r="M154" i="19"/>
  <c r="I105" i="24" s="1"/>
  <c r="M83" i="19"/>
  <c r="I57" i="24" s="1"/>
  <c r="M111" i="19"/>
  <c r="I74" i="24" s="1"/>
  <c r="M166" i="19"/>
  <c r="I111" i="24" s="1"/>
  <c r="AQ200" i="22"/>
  <c r="AR200" i="22" s="1"/>
  <c r="AV200" i="22" s="1"/>
  <c r="AW200" i="22" s="1"/>
  <c r="AX200" i="22" s="1"/>
  <c r="H133" i="24" s="1"/>
  <c r="N65" i="19"/>
  <c r="N30" i="19"/>
  <c r="N43" i="19"/>
  <c r="N131" i="19"/>
  <c r="M173" i="19"/>
  <c r="I118" i="24" s="1"/>
  <c r="M183" i="19"/>
  <c r="I122" i="24" s="1"/>
  <c r="M24" i="19"/>
  <c r="M49" i="19"/>
  <c r="I35" i="24" s="1"/>
  <c r="M82" i="19"/>
  <c r="I56" i="24" s="1"/>
  <c r="M190" i="19"/>
  <c r="I129" i="24" s="1"/>
  <c r="L87" i="19"/>
  <c r="M87" i="19" s="1"/>
  <c r="I61" i="24" s="1"/>
  <c r="M66" i="19"/>
  <c r="I46" i="24" s="1"/>
  <c r="M120" i="19"/>
  <c r="I83" i="24" s="1"/>
  <c r="N153" i="19"/>
  <c r="L51" i="19"/>
  <c r="N51" i="19" s="1"/>
  <c r="N115" i="19"/>
  <c r="M139" i="19"/>
  <c r="I96" i="24" s="1"/>
  <c r="L158" i="19"/>
  <c r="M158" i="19" s="1"/>
  <c r="I109" i="24" s="1"/>
  <c r="M102" i="19"/>
  <c r="I70" i="24" s="1"/>
  <c r="M23" i="19"/>
  <c r="M97" i="19"/>
  <c r="I65" i="24" s="1"/>
  <c r="M184" i="19"/>
  <c r="I123" i="24" s="1"/>
  <c r="N62" i="19"/>
  <c r="M135" i="19"/>
  <c r="I92" i="24" s="1"/>
  <c r="M32" i="19"/>
  <c r="M100" i="19"/>
  <c r="I68" i="24" s="1"/>
  <c r="N60" i="19"/>
  <c r="M81" i="19"/>
  <c r="I55" i="24" s="1"/>
  <c r="M210" i="19"/>
  <c r="I143" i="24" s="1"/>
  <c r="M149" i="19"/>
  <c r="I100" i="24" s="1"/>
  <c r="N201" i="19"/>
  <c r="M187" i="19"/>
  <c r="I126" i="24" s="1"/>
  <c r="M186" i="19"/>
  <c r="I125" i="24" s="1"/>
  <c r="N33" i="19"/>
  <c r="AQ19" i="22"/>
  <c r="AR19" i="22" s="1"/>
  <c r="AV19" i="22" s="1"/>
  <c r="AW19" i="22" s="1"/>
  <c r="AX19" i="22" s="1"/>
  <c r="M191" i="19"/>
  <c r="I130" i="24" s="1"/>
  <c r="N168" i="19"/>
  <c r="N157" i="19"/>
  <c r="N152" i="19"/>
  <c r="M132" i="19"/>
  <c r="I89" i="24" s="1"/>
  <c r="N118" i="19"/>
  <c r="N114" i="19"/>
  <c r="M208" i="19"/>
  <c r="I141" i="24" s="1"/>
  <c r="M205" i="19"/>
  <c r="I138" i="24" s="1"/>
  <c r="N64" i="19"/>
  <c r="N63" i="19"/>
  <c r="M58" i="19"/>
  <c r="I38" i="24" s="1"/>
  <c r="M113" i="19"/>
  <c r="I76" i="24" s="1"/>
  <c r="M138" i="19"/>
  <c r="I95" i="24" s="1"/>
  <c r="M133" i="19"/>
  <c r="I90" i="24" s="1"/>
  <c r="M170" i="19"/>
  <c r="I115" i="24" s="1"/>
  <c r="M185" i="19"/>
  <c r="I124" i="24" s="1"/>
  <c r="M42" i="19"/>
  <c r="I28" i="24" s="1"/>
  <c r="L194" i="19"/>
  <c r="N194" i="19" s="1"/>
  <c r="M103" i="19"/>
  <c r="I71" i="24" s="1"/>
  <c r="N59" i="19"/>
  <c r="N137" i="19"/>
  <c r="M148" i="19"/>
  <c r="I99" i="24" s="1"/>
  <c r="M150" i="19"/>
  <c r="I101" i="24" s="1"/>
  <c r="M174" i="19"/>
  <c r="I119" i="24" s="1"/>
  <c r="N172" i="19"/>
  <c r="N189" i="19"/>
  <c r="M206" i="19"/>
  <c r="I139" i="24" s="1"/>
  <c r="M209" i="19"/>
  <c r="I142" i="24" s="1"/>
  <c r="M68" i="19"/>
  <c r="I48" i="24" s="1"/>
  <c r="N116" i="19"/>
  <c r="N117" i="19"/>
  <c r="N130" i="19"/>
  <c r="N165" i="19"/>
  <c r="M41" i="19"/>
  <c r="I27" i="24" s="1"/>
  <c r="M47" i="19"/>
  <c r="I33" i="24" s="1"/>
  <c r="N67" i="19"/>
  <c r="M79" i="19"/>
  <c r="I53" i="24" s="1"/>
  <c r="M98" i="19"/>
  <c r="I66" i="24" s="1"/>
  <c r="N112" i="19"/>
  <c r="N192" i="19"/>
  <c r="N211" i="19"/>
  <c r="M188" i="19"/>
  <c r="I127" i="24" s="1"/>
  <c r="M80" i="19"/>
  <c r="I54" i="24" s="1"/>
  <c r="M134" i="19"/>
  <c r="I91" i="24" s="1"/>
  <c r="M129" i="19"/>
  <c r="I86" i="24" s="1"/>
  <c r="M204" i="19"/>
  <c r="I137" i="24" s="1"/>
  <c r="N26" i="19"/>
  <c r="M45" i="19"/>
  <c r="I31" i="24" s="1"/>
  <c r="M48" i="19"/>
  <c r="I34" i="24" s="1"/>
  <c r="N86" i="19"/>
  <c r="M104" i="19"/>
  <c r="I72" i="24" s="1"/>
  <c r="M99" i="19"/>
  <c r="I67" i="24" s="1"/>
  <c r="M121" i="19"/>
  <c r="I84" i="24" s="1"/>
  <c r="L140" i="19"/>
  <c r="N140" i="19" s="1"/>
  <c r="N136" i="19"/>
  <c r="M156" i="19"/>
  <c r="I107" i="24" s="1"/>
  <c r="M155" i="19"/>
  <c r="I106" i="24" s="1"/>
  <c r="M169" i="19"/>
  <c r="I114" i="24" s="1"/>
  <c r="M193" i="19"/>
  <c r="I132" i="24" s="1"/>
  <c r="L212" i="19"/>
  <c r="N212" i="19" s="1"/>
  <c r="N25" i="19"/>
  <c r="L69" i="19"/>
  <c r="M69" i="19" s="1"/>
  <c r="I49" i="24" s="1"/>
  <c r="L122" i="19"/>
  <c r="M122" i="19" s="1"/>
  <c r="I85" i="24" s="1"/>
  <c r="L176" i="19"/>
  <c r="N176" i="19" s="1"/>
  <c r="M29" i="19"/>
  <c r="M28" i="19"/>
  <c r="N147" i="19"/>
  <c r="M147" i="19"/>
  <c r="I98" i="24" s="1"/>
  <c r="N105" i="19"/>
  <c r="M105" i="19"/>
  <c r="I73" i="24" s="1"/>
  <c r="N94" i="19"/>
  <c r="M94" i="19"/>
  <c r="I62" i="24" s="1"/>
  <c r="N76" i="19"/>
  <c r="M76" i="19"/>
  <c r="I50" i="24" s="1"/>
  <c r="N40" i="19"/>
  <c r="M40" i="19"/>
  <c r="I26" i="24" s="1"/>
  <c r="L34" i="19"/>
  <c r="N34" i="19" s="1"/>
  <c r="M51" i="19" l="1"/>
  <c r="I37" i="24" s="1"/>
  <c r="N158" i="19"/>
  <c r="N87" i="19"/>
  <c r="N122" i="19"/>
  <c r="H13" i="24"/>
  <c r="H25" i="24"/>
  <c r="M194" i="19"/>
  <c r="I133" i="24" s="1"/>
  <c r="M140" i="19"/>
  <c r="I97" i="24" s="1"/>
  <c r="M212" i="19"/>
  <c r="I145" i="24" s="1"/>
  <c r="M176" i="19"/>
  <c r="I121" i="24" s="1"/>
  <c r="N69" i="19"/>
  <c r="M34" i="19"/>
  <c r="I17" i="19" l="1"/>
  <c r="H17" i="19"/>
  <c r="G17" i="19"/>
  <c r="F17" i="19"/>
  <c r="L13" i="19"/>
  <c r="L9" i="19"/>
  <c r="AP17" i="18"/>
  <c r="AQ17" i="18" s="1"/>
  <c r="AR17" i="18" s="1"/>
  <c r="U17" i="18"/>
  <c r="T17" i="18"/>
  <c r="S17" i="18"/>
  <c r="R17" i="18"/>
  <c r="Q17" i="18"/>
  <c r="P17" i="18"/>
  <c r="O17" i="18"/>
  <c r="N17" i="18"/>
  <c r="L17" i="18"/>
  <c r="K17" i="18"/>
  <c r="J17" i="18"/>
  <c r="I17" i="18"/>
  <c r="H17" i="18"/>
  <c r="G17" i="18"/>
  <c r="F17" i="18"/>
  <c r="C17" i="18"/>
  <c r="AS16" i="18"/>
  <c r="AT16" i="18" s="1"/>
  <c r="AU16" i="18" s="1"/>
  <c r="AP16" i="18"/>
  <c r="AQ16" i="18" s="1"/>
  <c r="AR16" i="18" s="1"/>
  <c r="AM16" i="18"/>
  <c r="AN16" i="18" s="1"/>
  <c r="AO16" i="18" s="1"/>
  <c r="AJ16" i="18"/>
  <c r="AK16" i="18" s="1"/>
  <c r="AL16" i="18" s="1"/>
  <c r="AG16" i="18"/>
  <c r="AH16" i="18" s="1"/>
  <c r="AI16" i="18" s="1"/>
  <c r="AD16" i="18"/>
  <c r="AE16" i="18" s="1"/>
  <c r="AF16" i="18" s="1"/>
  <c r="AS15" i="18"/>
  <c r="AT15" i="18" s="1"/>
  <c r="AU15" i="18" s="1"/>
  <c r="AP15" i="18"/>
  <c r="AQ15" i="18" s="1"/>
  <c r="AR15" i="18" s="1"/>
  <c r="AM15" i="18"/>
  <c r="AN15" i="18" s="1"/>
  <c r="AO15" i="18" s="1"/>
  <c r="AJ15" i="18"/>
  <c r="AK15" i="18" s="1"/>
  <c r="AL15" i="18" s="1"/>
  <c r="AG15" i="18"/>
  <c r="AH15" i="18" s="1"/>
  <c r="AI15" i="18" s="1"/>
  <c r="AD15" i="18"/>
  <c r="AE15" i="18" s="1"/>
  <c r="AF15" i="18" s="1"/>
  <c r="AS14" i="18"/>
  <c r="AT14" i="18" s="1"/>
  <c r="AU14" i="18" s="1"/>
  <c r="AP14" i="18"/>
  <c r="AQ14" i="18" s="1"/>
  <c r="AR14" i="18" s="1"/>
  <c r="AM14" i="18"/>
  <c r="AN14" i="18" s="1"/>
  <c r="AO14" i="18" s="1"/>
  <c r="AJ14" i="18"/>
  <c r="AK14" i="18" s="1"/>
  <c r="AL14" i="18" s="1"/>
  <c r="AG14" i="18"/>
  <c r="AH14" i="18" s="1"/>
  <c r="AI14" i="18" s="1"/>
  <c r="AD14" i="18"/>
  <c r="AE14" i="18" s="1"/>
  <c r="AF14" i="18" s="1"/>
  <c r="AS13" i="18"/>
  <c r="AT13" i="18" s="1"/>
  <c r="AU13" i="18" s="1"/>
  <c r="AP13" i="18"/>
  <c r="AQ13" i="18" s="1"/>
  <c r="AR13" i="18" s="1"/>
  <c r="AM13" i="18"/>
  <c r="AN13" i="18" s="1"/>
  <c r="AO13" i="18" s="1"/>
  <c r="AJ13" i="18"/>
  <c r="AK13" i="18" s="1"/>
  <c r="AL13" i="18" s="1"/>
  <c r="AG13" i="18"/>
  <c r="AH13" i="18" s="1"/>
  <c r="AI13" i="18" s="1"/>
  <c r="AD13" i="18"/>
  <c r="AE13" i="18" s="1"/>
  <c r="AF13" i="18" s="1"/>
  <c r="AS12" i="18"/>
  <c r="AT12" i="18" s="1"/>
  <c r="AU12" i="18" s="1"/>
  <c r="AP12" i="18"/>
  <c r="AQ12" i="18" s="1"/>
  <c r="AR12" i="18" s="1"/>
  <c r="AM12" i="18"/>
  <c r="AN12" i="18" s="1"/>
  <c r="AO12" i="18" s="1"/>
  <c r="AJ12" i="18"/>
  <c r="AK12" i="18" s="1"/>
  <c r="AL12" i="18" s="1"/>
  <c r="AG12" i="18"/>
  <c r="AH12" i="18" s="1"/>
  <c r="AI12" i="18" s="1"/>
  <c r="AD12" i="18"/>
  <c r="AE12" i="18" s="1"/>
  <c r="AF12" i="18" s="1"/>
  <c r="AS11" i="18"/>
  <c r="AT11" i="18" s="1"/>
  <c r="AU11" i="18" s="1"/>
  <c r="AP11" i="18"/>
  <c r="AQ11" i="18" s="1"/>
  <c r="AR11" i="18" s="1"/>
  <c r="AM11" i="18"/>
  <c r="AN11" i="18" s="1"/>
  <c r="AO11" i="18" s="1"/>
  <c r="AJ11" i="18"/>
  <c r="AK11" i="18" s="1"/>
  <c r="AL11" i="18" s="1"/>
  <c r="AG11" i="18"/>
  <c r="AH11" i="18" s="1"/>
  <c r="AI11" i="18" s="1"/>
  <c r="AD11" i="18"/>
  <c r="AE11" i="18" s="1"/>
  <c r="AF11" i="18" s="1"/>
  <c r="AS10" i="18"/>
  <c r="AT10" i="18" s="1"/>
  <c r="AU10" i="18" s="1"/>
  <c r="AP10" i="18"/>
  <c r="AQ10" i="18" s="1"/>
  <c r="AR10" i="18" s="1"/>
  <c r="AM10" i="18"/>
  <c r="AN10" i="18" s="1"/>
  <c r="AO10" i="18" s="1"/>
  <c r="AJ10" i="18"/>
  <c r="AK10" i="18" s="1"/>
  <c r="AL10" i="18" s="1"/>
  <c r="AG10" i="18"/>
  <c r="AH10" i="18" s="1"/>
  <c r="AI10" i="18" s="1"/>
  <c r="AD10" i="18"/>
  <c r="AE10" i="18" s="1"/>
  <c r="AF10" i="18" s="1"/>
  <c r="AS9" i="18"/>
  <c r="AT9" i="18" s="1"/>
  <c r="AU9" i="18" s="1"/>
  <c r="AP9" i="18"/>
  <c r="AQ9" i="18" s="1"/>
  <c r="AR9" i="18" s="1"/>
  <c r="AM9" i="18"/>
  <c r="AN9" i="18" s="1"/>
  <c r="AO9" i="18" s="1"/>
  <c r="AJ9" i="18"/>
  <c r="AK9" i="18" s="1"/>
  <c r="AL9" i="18" s="1"/>
  <c r="AG9" i="18"/>
  <c r="AH9" i="18" s="1"/>
  <c r="AI9" i="18" s="1"/>
  <c r="AD9" i="18"/>
  <c r="AE9" i="18" s="1"/>
  <c r="AF9" i="18" s="1"/>
  <c r="AS8" i="18"/>
  <c r="AT8" i="18" s="1"/>
  <c r="AU8" i="18" s="1"/>
  <c r="AP8" i="18"/>
  <c r="AQ8" i="18" s="1"/>
  <c r="AR8" i="18" s="1"/>
  <c r="AM8" i="18"/>
  <c r="AN8" i="18" s="1"/>
  <c r="AO8" i="18" s="1"/>
  <c r="AJ8" i="18"/>
  <c r="AK8" i="18" s="1"/>
  <c r="AL8" i="18" s="1"/>
  <c r="AG8" i="18"/>
  <c r="AH8" i="18" s="1"/>
  <c r="AI8" i="18" s="1"/>
  <c r="AD8" i="18"/>
  <c r="AE8" i="18" s="1"/>
  <c r="AF8" i="18" s="1"/>
  <c r="AS7" i="18"/>
  <c r="AT7" i="18" s="1"/>
  <c r="AU7" i="18" s="1"/>
  <c r="AP7" i="18"/>
  <c r="AQ7" i="18" s="1"/>
  <c r="AR7" i="18" s="1"/>
  <c r="AM7" i="18"/>
  <c r="AN7" i="18" s="1"/>
  <c r="AO7" i="18" s="1"/>
  <c r="AJ7" i="18"/>
  <c r="AK7" i="18" s="1"/>
  <c r="AL7" i="18" s="1"/>
  <c r="AG7" i="18"/>
  <c r="AH7" i="18" s="1"/>
  <c r="AI7" i="18" s="1"/>
  <c r="AD7" i="18"/>
  <c r="AE7" i="18" s="1"/>
  <c r="AF7" i="18" s="1"/>
  <c r="AS6" i="18"/>
  <c r="AT6" i="18" s="1"/>
  <c r="AU6" i="18" s="1"/>
  <c r="AP6" i="18"/>
  <c r="AQ6" i="18" s="1"/>
  <c r="AR6" i="18" s="1"/>
  <c r="AM6" i="18"/>
  <c r="AN6" i="18" s="1"/>
  <c r="AO6" i="18" s="1"/>
  <c r="AJ6" i="18"/>
  <c r="AK6" i="18" s="1"/>
  <c r="AL6" i="18" s="1"/>
  <c r="AG6" i="18"/>
  <c r="AH6" i="18" s="1"/>
  <c r="AI6" i="18" s="1"/>
  <c r="AD6" i="18"/>
  <c r="AE6" i="18" s="1"/>
  <c r="AF6" i="18" s="1"/>
  <c r="Q217" i="14"/>
  <c r="P217" i="14"/>
  <c r="O217" i="14"/>
  <c r="N217" i="14"/>
  <c r="M217" i="14"/>
  <c r="L217" i="14"/>
  <c r="K217" i="14"/>
  <c r="J217" i="14"/>
  <c r="I217" i="14"/>
  <c r="H217" i="14"/>
  <c r="G217" i="14"/>
  <c r="F217" i="14"/>
  <c r="V216" i="14"/>
  <c r="W216" i="14" s="1"/>
  <c r="X216" i="14" s="1"/>
  <c r="Y216" i="14" s="1"/>
  <c r="R216" i="14"/>
  <c r="S216" i="14" s="1"/>
  <c r="T216" i="14" s="1"/>
  <c r="V215" i="14"/>
  <c r="W215" i="14" s="1"/>
  <c r="X215" i="14" s="1"/>
  <c r="Y215" i="14" s="1"/>
  <c r="R215" i="14"/>
  <c r="S215" i="14" s="1"/>
  <c r="T215" i="14" s="1"/>
  <c r="V214" i="14"/>
  <c r="W214" i="14" s="1"/>
  <c r="X214" i="14" s="1"/>
  <c r="Y214" i="14" s="1"/>
  <c r="R214" i="14"/>
  <c r="S214" i="14" s="1"/>
  <c r="T214" i="14" s="1"/>
  <c r="V213" i="14"/>
  <c r="W213" i="14" s="1"/>
  <c r="X213" i="14" s="1"/>
  <c r="Y213" i="14" s="1"/>
  <c r="R213" i="14"/>
  <c r="S213" i="14" s="1"/>
  <c r="T213" i="14" s="1"/>
  <c r="V212" i="14"/>
  <c r="W212" i="14" s="1"/>
  <c r="X212" i="14" s="1"/>
  <c r="Y212" i="14" s="1"/>
  <c r="R212" i="14"/>
  <c r="S212" i="14" s="1"/>
  <c r="T212" i="14" s="1"/>
  <c r="V211" i="14"/>
  <c r="W211" i="14" s="1"/>
  <c r="X211" i="14" s="1"/>
  <c r="Y211" i="14" s="1"/>
  <c r="R211" i="14"/>
  <c r="S211" i="14" s="1"/>
  <c r="T211" i="14" s="1"/>
  <c r="V210" i="14"/>
  <c r="W210" i="14" s="1"/>
  <c r="X210" i="14" s="1"/>
  <c r="Y210" i="14" s="1"/>
  <c r="R210" i="14"/>
  <c r="S210" i="14" s="1"/>
  <c r="T210" i="14" s="1"/>
  <c r="V209" i="14"/>
  <c r="W209" i="14" s="1"/>
  <c r="X209" i="14" s="1"/>
  <c r="Y209" i="14" s="1"/>
  <c r="R209" i="14"/>
  <c r="S209" i="14" s="1"/>
  <c r="T209" i="14" s="1"/>
  <c r="V208" i="14"/>
  <c r="W208" i="14" s="1"/>
  <c r="X208" i="14" s="1"/>
  <c r="Y208" i="14" s="1"/>
  <c r="R208" i="14"/>
  <c r="S208" i="14" s="1"/>
  <c r="T208" i="14" s="1"/>
  <c r="V207" i="14"/>
  <c r="W207" i="14" s="1"/>
  <c r="X207" i="14" s="1"/>
  <c r="Y207" i="14" s="1"/>
  <c r="R207" i="14"/>
  <c r="S207" i="14" s="1"/>
  <c r="T207" i="14" s="1"/>
  <c r="V206" i="14"/>
  <c r="W206" i="14" s="1"/>
  <c r="X206" i="14" s="1"/>
  <c r="Y206" i="14" s="1"/>
  <c r="R206" i="14"/>
  <c r="S206" i="14" s="1"/>
  <c r="T206" i="14" s="1"/>
  <c r="R217" i="14" l="1"/>
  <c r="AD17" i="18"/>
  <c r="AE17" i="18" s="1"/>
  <c r="AF17" i="18" s="1"/>
  <c r="AG17" i="18"/>
  <c r="AH17" i="18" s="1"/>
  <c r="AI17" i="18" s="1"/>
  <c r="AS17" i="18"/>
  <c r="AT17" i="18" s="1"/>
  <c r="AU17" i="18" s="1"/>
  <c r="AM17" i="18"/>
  <c r="AN17" i="18" s="1"/>
  <c r="AO17" i="18" s="1"/>
  <c r="AJ17" i="18"/>
  <c r="AK17" i="18" s="1"/>
  <c r="AL17" i="18" s="1"/>
  <c r="L8" i="19"/>
  <c r="N8" i="19" s="1"/>
  <c r="L12" i="19"/>
  <c r="N12" i="19" s="1"/>
  <c r="L16" i="19"/>
  <c r="M16" i="19" s="1"/>
  <c r="J17" i="19"/>
  <c r="L7" i="19"/>
  <c r="N7" i="19" s="1"/>
  <c r="L10" i="19"/>
  <c r="N10" i="19" s="1"/>
  <c r="L11" i="19"/>
  <c r="M11" i="19" s="1"/>
  <c r="L14" i="19"/>
  <c r="N14" i="19" s="1"/>
  <c r="L15" i="19"/>
  <c r="M15" i="19" s="1"/>
  <c r="L6" i="19"/>
  <c r="N6" i="19" s="1"/>
  <c r="M13" i="19"/>
  <c r="N13" i="19"/>
  <c r="N9" i="19"/>
  <c r="M9" i="19"/>
  <c r="K17" i="19"/>
  <c r="AV10" i="18"/>
  <c r="AW10" i="18" s="1"/>
  <c r="AX10" i="18" s="1"/>
  <c r="AV7" i="18"/>
  <c r="AW7" i="18" s="1"/>
  <c r="AX7" i="18" s="1"/>
  <c r="AV11" i="18"/>
  <c r="AW11" i="18" s="1"/>
  <c r="AX11" i="18" s="1"/>
  <c r="AV14" i="18"/>
  <c r="AW14" i="18" s="1"/>
  <c r="AX14" i="18" s="1"/>
  <c r="AV8" i="18"/>
  <c r="AW8" i="18" s="1"/>
  <c r="AX8" i="18" s="1"/>
  <c r="AV12" i="18"/>
  <c r="AW12" i="18" s="1"/>
  <c r="AX12" i="18" s="1"/>
  <c r="AV13" i="18"/>
  <c r="AW13" i="18" s="1"/>
  <c r="AX13" i="18" s="1"/>
  <c r="AV16" i="18"/>
  <c r="AW16" i="18" s="1"/>
  <c r="AX16" i="18" s="1"/>
  <c r="AV6" i="18"/>
  <c r="AW6" i="18" s="1"/>
  <c r="AX6" i="18" s="1"/>
  <c r="AV9" i="18"/>
  <c r="AW9" i="18" s="1"/>
  <c r="AX9" i="18" s="1"/>
  <c r="AV15" i="18"/>
  <c r="AW15" i="18" s="1"/>
  <c r="AX15" i="18" s="1"/>
  <c r="V217" i="14"/>
  <c r="U210" i="14"/>
  <c r="Z210" i="14"/>
  <c r="AA210" i="14" s="1"/>
  <c r="AB210" i="14" s="1"/>
  <c r="G138" i="24" s="1"/>
  <c r="J138" i="24" s="1"/>
  <c r="K138" i="24" s="1"/>
  <c r="L138" i="24" s="1"/>
  <c r="Z211" i="14"/>
  <c r="AA211" i="14" s="1"/>
  <c r="AB211" i="14" s="1"/>
  <c r="G139" i="24" s="1"/>
  <c r="J139" i="24" s="1"/>
  <c r="K139" i="24" s="1"/>
  <c r="L139" i="24" s="1"/>
  <c r="U211" i="14"/>
  <c r="U212" i="14"/>
  <c r="Z212" i="14"/>
  <c r="AA212" i="14" s="1"/>
  <c r="AB212" i="14" s="1"/>
  <c r="G140" i="24" s="1"/>
  <c r="J140" i="24" s="1"/>
  <c r="K140" i="24" s="1"/>
  <c r="L140" i="24" s="1"/>
  <c r="Z213" i="14"/>
  <c r="AA213" i="14" s="1"/>
  <c r="AB213" i="14" s="1"/>
  <c r="G141" i="24" s="1"/>
  <c r="J141" i="24" s="1"/>
  <c r="K141" i="24" s="1"/>
  <c r="L141" i="24" s="1"/>
  <c r="U213" i="14"/>
  <c r="S217" i="14"/>
  <c r="T217" i="14" s="1"/>
  <c r="U206" i="14"/>
  <c r="Z206" i="14"/>
  <c r="AA206" i="14" s="1"/>
  <c r="AB206" i="14" s="1"/>
  <c r="G134" i="24" s="1"/>
  <c r="J134" i="24" s="1"/>
  <c r="K134" i="24" s="1"/>
  <c r="L134" i="24" s="1"/>
  <c r="Z207" i="14"/>
  <c r="AA207" i="14" s="1"/>
  <c r="AB207" i="14" s="1"/>
  <c r="G135" i="24" s="1"/>
  <c r="J135" i="24" s="1"/>
  <c r="K135" i="24" s="1"/>
  <c r="L135" i="24" s="1"/>
  <c r="U207" i="14"/>
  <c r="Z208" i="14"/>
  <c r="AA208" i="14" s="1"/>
  <c r="AB208" i="14" s="1"/>
  <c r="G136" i="24" s="1"/>
  <c r="J136" i="24" s="1"/>
  <c r="K136" i="24" s="1"/>
  <c r="L136" i="24" s="1"/>
  <c r="U208" i="14"/>
  <c r="U214" i="14"/>
  <c r="Z214" i="14"/>
  <c r="AA214" i="14" s="1"/>
  <c r="AB214" i="14" s="1"/>
  <c r="G142" i="24" s="1"/>
  <c r="J142" i="24" s="1"/>
  <c r="K142" i="24" s="1"/>
  <c r="L142" i="24" s="1"/>
  <c r="Z215" i="14"/>
  <c r="AA215" i="14" s="1"/>
  <c r="AB215" i="14" s="1"/>
  <c r="G143" i="24" s="1"/>
  <c r="J143" i="24" s="1"/>
  <c r="K143" i="24" s="1"/>
  <c r="L143" i="24" s="1"/>
  <c r="U215" i="14"/>
  <c r="Z216" i="14"/>
  <c r="AA216" i="14" s="1"/>
  <c r="AB216" i="14" s="1"/>
  <c r="G144" i="24" s="1"/>
  <c r="J144" i="24" s="1"/>
  <c r="K144" i="24" s="1"/>
  <c r="L144" i="24" s="1"/>
  <c r="U216" i="14"/>
  <c r="Z209" i="14"/>
  <c r="AA209" i="14" s="1"/>
  <c r="AB209" i="14" s="1"/>
  <c r="G137" i="24" s="1"/>
  <c r="J137" i="24" s="1"/>
  <c r="K137" i="24" s="1"/>
  <c r="L137" i="24" s="1"/>
  <c r="U209" i="14"/>
  <c r="W217" i="14"/>
  <c r="X217" i="14" s="1"/>
  <c r="Y217" i="14" s="1"/>
  <c r="M7" i="19" l="1"/>
  <c r="I3" i="24" s="1"/>
  <c r="N15" i="19"/>
  <c r="M8" i="19"/>
  <c r="I4" i="24" s="1"/>
  <c r="I17" i="24"/>
  <c r="I5" i="24"/>
  <c r="I9" i="24"/>
  <c r="I21" i="24"/>
  <c r="I23" i="24"/>
  <c r="I11" i="24"/>
  <c r="M10" i="19"/>
  <c r="I19" i="24"/>
  <c r="I7" i="24"/>
  <c r="I24" i="24"/>
  <c r="I12" i="24"/>
  <c r="AV17" i="18"/>
  <c r="AW17" i="18" s="1"/>
  <c r="AX17" i="18" s="1"/>
  <c r="M12" i="19"/>
  <c r="N16" i="19"/>
  <c r="M6" i="19"/>
  <c r="M14" i="19"/>
  <c r="N11" i="19"/>
  <c r="L17" i="19"/>
  <c r="N17" i="19" s="1"/>
  <c r="U217" i="14"/>
  <c r="Z217" i="14"/>
  <c r="AA217" i="14" s="1"/>
  <c r="AB217" i="14" s="1"/>
  <c r="G145" i="24" s="1"/>
  <c r="J145" i="24" s="1"/>
  <c r="K145" i="24" s="1"/>
  <c r="L145" i="24" s="1"/>
  <c r="I15" i="24" l="1"/>
  <c r="I16" i="24"/>
  <c r="I22" i="24"/>
  <c r="I10" i="24"/>
  <c r="I2" i="24"/>
  <c r="I14" i="24"/>
  <c r="I18" i="24"/>
  <c r="I6" i="24"/>
  <c r="I20" i="24"/>
  <c r="I8" i="24"/>
  <c r="M17" i="19"/>
  <c r="Q199" i="14"/>
  <c r="P199" i="14"/>
  <c r="O199" i="14"/>
  <c r="N199" i="14"/>
  <c r="M199" i="14"/>
  <c r="L199" i="14"/>
  <c r="K199" i="14"/>
  <c r="J199" i="14"/>
  <c r="I199" i="14"/>
  <c r="H199" i="14"/>
  <c r="G199" i="14"/>
  <c r="F199" i="14"/>
  <c r="V198" i="14"/>
  <c r="W198" i="14" s="1"/>
  <c r="X198" i="14" s="1"/>
  <c r="Y198" i="14" s="1"/>
  <c r="R198" i="14"/>
  <c r="S198" i="14" s="1"/>
  <c r="T198" i="14" s="1"/>
  <c r="V197" i="14"/>
  <c r="W197" i="14" s="1"/>
  <c r="X197" i="14" s="1"/>
  <c r="Y197" i="14" s="1"/>
  <c r="R197" i="14"/>
  <c r="S197" i="14" s="1"/>
  <c r="T197" i="14" s="1"/>
  <c r="V196" i="14"/>
  <c r="W196" i="14" s="1"/>
  <c r="X196" i="14" s="1"/>
  <c r="Y196" i="14" s="1"/>
  <c r="R196" i="14"/>
  <c r="S196" i="14" s="1"/>
  <c r="T196" i="14" s="1"/>
  <c r="V195" i="14"/>
  <c r="W195" i="14" s="1"/>
  <c r="X195" i="14" s="1"/>
  <c r="Y195" i="14" s="1"/>
  <c r="R195" i="14"/>
  <c r="S195" i="14" s="1"/>
  <c r="T195" i="14" s="1"/>
  <c r="V194" i="14"/>
  <c r="W194" i="14" s="1"/>
  <c r="X194" i="14" s="1"/>
  <c r="Y194" i="14" s="1"/>
  <c r="R194" i="14"/>
  <c r="S194" i="14" s="1"/>
  <c r="T194" i="14" s="1"/>
  <c r="V193" i="14"/>
  <c r="W193" i="14" s="1"/>
  <c r="X193" i="14" s="1"/>
  <c r="Y193" i="14" s="1"/>
  <c r="R193" i="14"/>
  <c r="S193" i="14" s="1"/>
  <c r="T193" i="14" s="1"/>
  <c r="V192" i="14"/>
  <c r="W192" i="14" s="1"/>
  <c r="X192" i="14" s="1"/>
  <c r="Y192" i="14" s="1"/>
  <c r="R192" i="14"/>
  <c r="S192" i="14" s="1"/>
  <c r="T192" i="14" s="1"/>
  <c r="V191" i="14"/>
  <c r="W191" i="14" s="1"/>
  <c r="X191" i="14" s="1"/>
  <c r="Y191" i="14" s="1"/>
  <c r="R191" i="14"/>
  <c r="S191" i="14" s="1"/>
  <c r="T191" i="14" s="1"/>
  <c r="V190" i="14"/>
  <c r="W190" i="14" s="1"/>
  <c r="X190" i="14" s="1"/>
  <c r="Y190" i="14" s="1"/>
  <c r="R190" i="14"/>
  <c r="S190" i="14" s="1"/>
  <c r="T190" i="14" s="1"/>
  <c r="V189" i="14"/>
  <c r="W189" i="14" s="1"/>
  <c r="X189" i="14" s="1"/>
  <c r="Y189" i="14" s="1"/>
  <c r="R189" i="14"/>
  <c r="S189" i="14" s="1"/>
  <c r="T189" i="14" s="1"/>
  <c r="V188" i="14"/>
  <c r="W188" i="14" s="1"/>
  <c r="X188" i="14" s="1"/>
  <c r="Y188" i="14" s="1"/>
  <c r="R188" i="14"/>
  <c r="S188" i="14" s="1"/>
  <c r="T188" i="14" s="1"/>
  <c r="V199" i="14" l="1"/>
  <c r="R199" i="14"/>
  <c r="I13" i="24"/>
  <c r="I25" i="24"/>
  <c r="Z190" i="14"/>
  <c r="AA190" i="14" s="1"/>
  <c r="AB190" i="14" s="1"/>
  <c r="G124" i="24" s="1"/>
  <c r="J124" i="24" s="1"/>
  <c r="K124" i="24" s="1"/>
  <c r="L124" i="24" s="1"/>
  <c r="U190" i="14"/>
  <c r="Z194" i="14"/>
  <c r="AA194" i="14" s="1"/>
  <c r="AB194" i="14" s="1"/>
  <c r="G128" i="24" s="1"/>
  <c r="J128" i="24" s="1"/>
  <c r="K128" i="24" s="1"/>
  <c r="L128" i="24" s="1"/>
  <c r="U194" i="14"/>
  <c r="Z198" i="14"/>
  <c r="AA198" i="14" s="1"/>
  <c r="AB198" i="14" s="1"/>
  <c r="G132" i="24" s="1"/>
  <c r="J132" i="24" s="1"/>
  <c r="K132" i="24" s="1"/>
  <c r="L132" i="24" s="1"/>
  <c r="U198" i="14"/>
  <c r="Z191" i="14"/>
  <c r="AA191" i="14" s="1"/>
  <c r="AB191" i="14" s="1"/>
  <c r="G125" i="24" s="1"/>
  <c r="J125" i="24" s="1"/>
  <c r="K125" i="24" s="1"/>
  <c r="L125" i="24" s="1"/>
  <c r="U191" i="14"/>
  <c r="Z195" i="14"/>
  <c r="AA195" i="14" s="1"/>
  <c r="AB195" i="14" s="1"/>
  <c r="G129" i="24" s="1"/>
  <c r="J129" i="24" s="1"/>
  <c r="K129" i="24" s="1"/>
  <c r="L129" i="24" s="1"/>
  <c r="U195" i="14"/>
  <c r="W199" i="14"/>
  <c r="X199" i="14" s="1"/>
  <c r="Y199" i="14" s="1"/>
  <c r="U188" i="14"/>
  <c r="Z188" i="14"/>
  <c r="AA188" i="14" s="1"/>
  <c r="AB188" i="14" s="1"/>
  <c r="G122" i="24" s="1"/>
  <c r="J122" i="24" s="1"/>
  <c r="K122" i="24" s="1"/>
  <c r="L122" i="24" s="1"/>
  <c r="U192" i="14"/>
  <c r="Z192" i="14"/>
  <c r="AA192" i="14" s="1"/>
  <c r="AB192" i="14" s="1"/>
  <c r="G126" i="24" s="1"/>
  <c r="J126" i="24" s="1"/>
  <c r="K126" i="24" s="1"/>
  <c r="L126" i="24" s="1"/>
  <c r="U196" i="14"/>
  <c r="Z196" i="14"/>
  <c r="AA196" i="14" s="1"/>
  <c r="AB196" i="14" s="1"/>
  <c r="G130" i="24" s="1"/>
  <c r="J130" i="24" s="1"/>
  <c r="K130" i="24" s="1"/>
  <c r="L130" i="24" s="1"/>
  <c r="Z189" i="14"/>
  <c r="AA189" i="14" s="1"/>
  <c r="AB189" i="14" s="1"/>
  <c r="G123" i="24" s="1"/>
  <c r="J123" i="24" s="1"/>
  <c r="K123" i="24" s="1"/>
  <c r="L123" i="24" s="1"/>
  <c r="U189" i="14"/>
  <c r="Z193" i="14"/>
  <c r="AA193" i="14" s="1"/>
  <c r="AB193" i="14" s="1"/>
  <c r="G127" i="24" s="1"/>
  <c r="J127" i="24" s="1"/>
  <c r="K127" i="24" s="1"/>
  <c r="L127" i="24" s="1"/>
  <c r="U193" i="14"/>
  <c r="Z197" i="14"/>
  <c r="AA197" i="14" s="1"/>
  <c r="AB197" i="14" s="1"/>
  <c r="G131" i="24" s="1"/>
  <c r="J131" i="24" s="1"/>
  <c r="K131" i="24" s="1"/>
  <c r="L131" i="24" s="1"/>
  <c r="U197" i="14"/>
  <c r="S199" i="14"/>
  <c r="T199" i="14" s="1"/>
  <c r="Z199" i="14" l="1"/>
  <c r="AA199" i="14" s="1"/>
  <c r="AB199" i="14" s="1"/>
  <c r="G133" i="24" s="1"/>
  <c r="J133" i="24" s="1"/>
  <c r="K133" i="24" s="1"/>
  <c r="L133" i="24" s="1"/>
  <c r="U199" i="14"/>
  <c r="Q181" i="14" l="1"/>
  <c r="P181" i="14"/>
  <c r="O181" i="14"/>
  <c r="N181" i="14"/>
  <c r="M181" i="14"/>
  <c r="L181" i="14"/>
  <c r="K181" i="14"/>
  <c r="J181" i="14"/>
  <c r="I181" i="14"/>
  <c r="H181" i="14"/>
  <c r="G181" i="14"/>
  <c r="F181" i="14"/>
  <c r="V180" i="14"/>
  <c r="W180" i="14" s="1"/>
  <c r="X180" i="14" s="1"/>
  <c r="Y180" i="14" s="1"/>
  <c r="R180" i="14"/>
  <c r="S180" i="14" s="1"/>
  <c r="T180" i="14" s="1"/>
  <c r="V179" i="14"/>
  <c r="W179" i="14" s="1"/>
  <c r="X179" i="14" s="1"/>
  <c r="Y179" i="14" s="1"/>
  <c r="R179" i="14"/>
  <c r="S179" i="14" s="1"/>
  <c r="T179" i="14" s="1"/>
  <c r="V178" i="14"/>
  <c r="W178" i="14" s="1"/>
  <c r="X178" i="14" s="1"/>
  <c r="Y178" i="14" s="1"/>
  <c r="R178" i="14"/>
  <c r="S178" i="14" s="1"/>
  <c r="T178" i="14" s="1"/>
  <c r="V177" i="14"/>
  <c r="W177" i="14" s="1"/>
  <c r="X177" i="14" s="1"/>
  <c r="Y177" i="14" s="1"/>
  <c r="R177" i="14"/>
  <c r="S177" i="14" s="1"/>
  <c r="T177" i="14" s="1"/>
  <c r="V176" i="14"/>
  <c r="W176" i="14" s="1"/>
  <c r="X176" i="14" s="1"/>
  <c r="Y176" i="14" s="1"/>
  <c r="R176" i="14"/>
  <c r="S176" i="14" s="1"/>
  <c r="T176" i="14" s="1"/>
  <c r="V175" i="14"/>
  <c r="W175" i="14" s="1"/>
  <c r="X175" i="14" s="1"/>
  <c r="Y175" i="14" s="1"/>
  <c r="R175" i="14"/>
  <c r="S175" i="14" s="1"/>
  <c r="T175" i="14" s="1"/>
  <c r="V174" i="14"/>
  <c r="W174" i="14" s="1"/>
  <c r="X174" i="14" s="1"/>
  <c r="Y174" i="14" s="1"/>
  <c r="R174" i="14"/>
  <c r="S174" i="14" s="1"/>
  <c r="T174" i="14" s="1"/>
  <c r="V173" i="14"/>
  <c r="W173" i="14" s="1"/>
  <c r="X173" i="14" s="1"/>
  <c r="Y173" i="14" s="1"/>
  <c r="R173" i="14"/>
  <c r="S173" i="14" s="1"/>
  <c r="T173" i="14" s="1"/>
  <c r="V172" i="14"/>
  <c r="W172" i="14" s="1"/>
  <c r="X172" i="14" s="1"/>
  <c r="Y172" i="14" s="1"/>
  <c r="R172" i="14"/>
  <c r="S172" i="14" s="1"/>
  <c r="T172" i="14" s="1"/>
  <c r="V171" i="14"/>
  <c r="W171" i="14" s="1"/>
  <c r="X171" i="14" s="1"/>
  <c r="Y171" i="14" s="1"/>
  <c r="R171" i="14"/>
  <c r="S171" i="14" s="1"/>
  <c r="T171" i="14" s="1"/>
  <c r="V170" i="14"/>
  <c r="W170" i="14" s="1"/>
  <c r="X170" i="14" s="1"/>
  <c r="Y170" i="14" s="1"/>
  <c r="R170" i="14"/>
  <c r="S170" i="14" s="1"/>
  <c r="T170" i="14" s="1"/>
  <c r="R181" i="14" l="1"/>
  <c r="V181" i="14"/>
  <c r="W181" i="14" s="1"/>
  <c r="X181" i="14" s="1"/>
  <c r="Y181" i="14" s="1"/>
  <c r="U171" i="14"/>
  <c r="Z171" i="14"/>
  <c r="AA171" i="14" s="1"/>
  <c r="AB171" i="14" s="1"/>
  <c r="G111" i="24" s="1"/>
  <c r="J111" i="24" s="1"/>
  <c r="K111" i="24" s="1"/>
  <c r="L111" i="24" s="1"/>
  <c r="U175" i="14"/>
  <c r="Z175" i="14"/>
  <c r="AA175" i="14" s="1"/>
  <c r="AB175" i="14" s="1"/>
  <c r="G115" i="24" s="1"/>
  <c r="J115" i="24" s="1"/>
  <c r="K115" i="24" s="1"/>
  <c r="L115" i="24" s="1"/>
  <c r="Z172" i="14"/>
  <c r="AA172" i="14" s="1"/>
  <c r="AB172" i="14" s="1"/>
  <c r="G112" i="24" s="1"/>
  <c r="J112" i="24" s="1"/>
  <c r="K112" i="24" s="1"/>
  <c r="L112" i="24" s="1"/>
  <c r="U172" i="14"/>
  <c r="Z176" i="14"/>
  <c r="AA176" i="14" s="1"/>
  <c r="AB176" i="14" s="1"/>
  <c r="G116" i="24" s="1"/>
  <c r="J116" i="24" s="1"/>
  <c r="K116" i="24" s="1"/>
  <c r="L116" i="24" s="1"/>
  <c r="U176" i="14"/>
  <c r="Z173" i="14"/>
  <c r="AA173" i="14" s="1"/>
  <c r="AB173" i="14" s="1"/>
  <c r="G113" i="24" s="1"/>
  <c r="J113" i="24" s="1"/>
  <c r="K113" i="24" s="1"/>
  <c r="L113" i="24" s="1"/>
  <c r="U173" i="14"/>
  <c r="Z177" i="14"/>
  <c r="AA177" i="14" s="1"/>
  <c r="AB177" i="14" s="1"/>
  <c r="G117" i="24" s="1"/>
  <c r="J117" i="24" s="1"/>
  <c r="K117" i="24" s="1"/>
  <c r="L117" i="24" s="1"/>
  <c r="U177" i="14"/>
  <c r="S181" i="14"/>
  <c r="T181" i="14" s="1"/>
  <c r="U170" i="14"/>
  <c r="Z170" i="14"/>
  <c r="AA170" i="14" s="1"/>
  <c r="AB170" i="14" s="1"/>
  <c r="G110" i="24" s="1"/>
  <c r="J110" i="24" s="1"/>
  <c r="K110" i="24" s="1"/>
  <c r="L110" i="24" s="1"/>
  <c r="U174" i="14"/>
  <c r="Z174" i="14"/>
  <c r="AA174" i="14" s="1"/>
  <c r="AB174" i="14" s="1"/>
  <c r="G114" i="24" s="1"/>
  <c r="J114" i="24" s="1"/>
  <c r="K114" i="24" s="1"/>
  <c r="L114" i="24" s="1"/>
  <c r="U178" i="14"/>
  <c r="Z178" i="14"/>
  <c r="AA178" i="14" s="1"/>
  <c r="AB178" i="14" s="1"/>
  <c r="G118" i="24" s="1"/>
  <c r="J118" i="24" s="1"/>
  <c r="K118" i="24" s="1"/>
  <c r="L118" i="24" s="1"/>
  <c r="Z179" i="14"/>
  <c r="AA179" i="14" s="1"/>
  <c r="AB179" i="14" s="1"/>
  <c r="G119" i="24" s="1"/>
  <c r="J119" i="24" s="1"/>
  <c r="K119" i="24" s="1"/>
  <c r="L119" i="24" s="1"/>
  <c r="U179" i="14"/>
  <c r="Z180" i="14"/>
  <c r="AA180" i="14" s="1"/>
  <c r="AB180" i="14" s="1"/>
  <c r="G120" i="24" s="1"/>
  <c r="J120" i="24" s="1"/>
  <c r="K120" i="24" s="1"/>
  <c r="L120" i="24" s="1"/>
  <c r="U180" i="14"/>
  <c r="Z181" i="14" l="1"/>
  <c r="AA181" i="14" s="1"/>
  <c r="AB181" i="14" s="1"/>
  <c r="G121" i="24" s="1"/>
  <c r="J121" i="24" s="1"/>
  <c r="K121" i="24" s="1"/>
  <c r="L121" i="24" s="1"/>
  <c r="U181" i="14"/>
  <c r="Q163" i="14" l="1"/>
  <c r="P163" i="14"/>
  <c r="O163" i="14"/>
  <c r="N163" i="14"/>
  <c r="M163" i="14"/>
  <c r="L163" i="14"/>
  <c r="K163" i="14"/>
  <c r="J163" i="14"/>
  <c r="I163" i="14"/>
  <c r="H163" i="14"/>
  <c r="G163" i="14"/>
  <c r="F163" i="14"/>
  <c r="V162" i="14"/>
  <c r="W162" i="14" s="1"/>
  <c r="X162" i="14" s="1"/>
  <c r="Y162" i="14" s="1"/>
  <c r="R162" i="14"/>
  <c r="S162" i="14" s="1"/>
  <c r="T162" i="14" s="1"/>
  <c r="V161" i="14"/>
  <c r="W161" i="14" s="1"/>
  <c r="X161" i="14" s="1"/>
  <c r="Y161" i="14" s="1"/>
  <c r="R161" i="14"/>
  <c r="S161" i="14" s="1"/>
  <c r="T161" i="14" s="1"/>
  <c r="V160" i="14"/>
  <c r="W160" i="14" s="1"/>
  <c r="X160" i="14" s="1"/>
  <c r="Y160" i="14" s="1"/>
  <c r="R160" i="14"/>
  <c r="S160" i="14" s="1"/>
  <c r="T160" i="14" s="1"/>
  <c r="V159" i="14"/>
  <c r="W159" i="14" s="1"/>
  <c r="X159" i="14" s="1"/>
  <c r="Y159" i="14" s="1"/>
  <c r="R159" i="14"/>
  <c r="S159" i="14" s="1"/>
  <c r="T159" i="14" s="1"/>
  <c r="V158" i="14"/>
  <c r="W158" i="14" s="1"/>
  <c r="X158" i="14" s="1"/>
  <c r="Y158" i="14" s="1"/>
  <c r="R158" i="14"/>
  <c r="S158" i="14" s="1"/>
  <c r="T158" i="14" s="1"/>
  <c r="V157" i="14"/>
  <c r="W157" i="14" s="1"/>
  <c r="X157" i="14" s="1"/>
  <c r="Y157" i="14" s="1"/>
  <c r="R157" i="14"/>
  <c r="S157" i="14" s="1"/>
  <c r="T157" i="14" s="1"/>
  <c r="V156" i="14"/>
  <c r="W156" i="14" s="1"/>
  <c r="X156" i="14" s="1"/>
  <c r="Y156" i="14" s="1"/>
  <c r="R156" i="14"/>
  <c r="S156" i="14" s="1"/>
  <c r="T156" i="14" s="1"/>
  <c r="V155" i="14"/>
  <c r="W155" i="14" s="1"/>
  <c r="X155" i="14" s="1"/>
  <c r="Y155" i="14" s="1"/>
  <c r="R155" i="14"/>
  <c r="S155" i="14" s="1"/>
  <c r="T155" i="14" s="1"/>
  <c r="V154" i="14"/>
  <c r="W154" i="14" s="1"/>
  <c r="X154" i="14" s="1"/>
  <c r="Y154" i="14" s="1"/>
  <c r="R154" i="14"/>
  <c r="S154" i="14" s="1"/>
  <c r="T154" i="14" s="1"/>
  <c r="V153" i="14"/>
  <c r="W153" i="14" s="1"/>
  <c r="X153" i="14" s="1"/>
  <c r="Y153" i="14" s="1"/>
  <c r="R153" i="14"/>
  <c r="S153" i="14" s="1"/>
  <c r="T153" i="14" s="1"/>
  <c r="V152" i="14"/>
  <c r="W152" i="14" s="1"/>
  <c r="X152" i="14" s="1"/>
  <c r="Y152" i="14" s="1"/>
  <c r="R152" i="14"/>
  <c r="S152" i="14" s="1"/>
  <c r="T152" i="14" s="1"/>
  <c r="R163" i="14" l="1"/>
  <c r="S163" i="14" s="1"/>
  <c r="T163" i="14" s="1"/>
  <c r="V163" i="14"/>
  <c r="U156" i="14"/>
  <c r="Z156" i="14"/>
  <c r="AA156" i="14" s="1"/>
  <c r="AB156" i="14" s="1"/>
  <c r="G102" i="24" s="1"/>
  <c r="J102" i="24" s="1"/>
  <c r="K102" i="24" s="1"/>
  <c r="L102" i="24" s="1"/>
  <c r="Z157" i="14"/>
  <c r="AA157" i="14" s="1"/>
  <c r="AB157" i="14" s="1"/>
  <c r="G103" i="24" s="1"/>
  <c r="J103" i="24" s="1"/>
  <c r="K103" i="24" s="1"/>
  <c r="L103" i="24" s="1"/>
  <c r="U157" i="14"/>
  <c r="U158" i="14"/>
  <c r="Z158" i="14"/>
  <c r="AA158" i="14" s="1"/>
  <c r="AB158" i="14" s="1"/>
  <c r="G104" i="24" s="1"/>
  <c r="J104" i="24" s="1"/>
  <c r="K104" i="24" s="1"/>
  <c r="L104" i="24" s="1"/>
  <c r="Z159" i="14"/>
  <c r="AA159" i="14" s="1"/>
  <c r="AB159" i="14" s="1"/>
  <c r="G105" i="24" s="1"/>
  <c r="J105" i="24" s="1"/>
  <c r="K105" i="24" s="1"/>
  <c r="L105" i="24" s="1"/>
  <c r="U159" i="14"/>
  <c r="U152" i="14"/>
  <c r="Z152" i="14"/>
  <c r="AA152" i="14" s="1"/>
  <c r="AB152" i="14" s="1"/>
  <c r="G98" i="24" s="1"/>
  <c r="J98" i="24" s="1"/>
  <c r="K98" i="24" s="1"/>
  <c r="L98" i="24" s="1"/>
  <c r="Z153" i="14"/>
  <c r="AA153" i="14" s="1"/>
  <c r="AB153" i="14" s="1"/>
  <c r="G99" i="24" s="1"/>
  <c r="J99" i="24" s="1"/>
  <c r="K99" i="24" s="1"/>
  <c r="L99" i="24" s="1"/>
  <c r="U153" i="14"/>
  <c r="U154" i="14"/>
  <c r="Z154" i="14"/>
  <c r="AA154" i="14" s="1"/>
  <c r="AB154" i="14" s="1"/>
  <c r="G100" i="24" s="1"/>
  <c r="J100" i="24" s="1"/>
  <c r="K100" i="24" s="1"/>
  <c r="L100" i="24" s="1"/>
  <c r="U160" i="14"/>
  <c r="Z160" i="14"/>
  <c r="AA160" i="14" s="1"/>
  <c r="AB160" i="14" s="1"/>
  <c r="G106" i="24" s="1"/>
  <c r="J106" i="24" s="1"/>
  <c r="K106" i="24" s="1"/>
  <c r="L106" i="24" s="1"/>
  <c r="Z161" i="14"/>
  <c r="AA161" i="14" s="1"/>
  <c r="AB161" i="14" s="1"/>
  <c r="G107" i="24" s="1"/>
  <c r="J107" i="24" s="1"/>
  <c r="K107" i="24" s="1"/>
  <c r="L107" i="24" s="1"/>
  <c r="U161" i="14"/>
  <c r="U162" i="14"/>
  <c r="Z162" i="14"/>
  <c r="AA162" i="14" s="1"/>
  <c r="AB162" i="14" s="1"/>
  <c r="G108" i="24" s="1"/>
  <c r="J108" i="24" s="1"/>
  <c r="K108" i="24" s="1"/>
  <c r="L108" i="24" s="1"/>
  <c r="Z155" i="14"/>
  <c r="AA155" i="14" s="1"/>
  <c r="AB155" i="14" s="1"/>
  <c r="G101" i="24" s="1"/>
  <c r="J101" i="24" s="1"/>
  <c r="K101" i="24" s="1"/>
  <c r="L101" i="24" s="1"/>
  <c r="U155" i="14"/>
  <c r="W163" i="14"/>
  <c r="X163" i="14" s="1"/>
  <c r="Y163" i="14" s="1"/>
  <c r="Z163" i="14" l="1"/>
  <c r="AA163" i="14" s="1"/>
  <c r="AB163" i="14" s="1"/>
  <c r="G109" i="24" s="1"/>
  <c r="J109" i="24" s="1"/>
  <c r="K109" i="24" s="1"/>
  <c r="L109" i="24" s="1"/>
  <c r="U163" i="14"/>
  <c r="Q90" i="14" l="1"/>
  <c r="P90" i="14"/>
  <c r="O90" i="14"/>
  <c r="N90" i="14"/>
  <c r="M90" i="14"/>
  <c r="L90" i="14"/>
  <c r="K90" i="14"/>
  <c r="J90" i="14"/>
  <c r="I90" i="14"/>
  <c r="H90" i="14"/>
  <c r="G90" i="14"/>
  <c r="V89" i="14"/>
  <c r="W89" i="14" s="1"/>
  <c r="X89" i="14" s="1"/>
  <c r="Y89" i="14" s="1"/>
  <c r="R89" i="14"/>
  <c r="S89" i="14" s="1"/>
  <c r="T89" i="14" s="1"/>
  <c r="V88" i="14"/>
  <c r="W88" i="14" s="1"/>
  <c r="X88" i="14" s="1"/>
  <c r="Y88" i="14" s="1"/>
  <c r="R88" i="14"/>
  <c r="S88" i="14" s="1"/>
  <c r="T88" i="14" s="1"/>
  <c r="V87" i="14"/>
  <c r="W87" i="14" s="1"/>
  <c r="X87" i="14" s="1"/>
  <c r="Y87" i="14" s="1"/>
  <c r="R87" i="14"/>
  <c r="S87" i="14" s="1"/>
  <c r="T87" i="14" s="1"/>
  <c r="U87" i="14" s="1"/>
  <c r="V86" i="14"/>
  <c r="W86" i="14" s="1"/>
  <c r="X86" i="14" s="1"/>
  <c r="Y86" i="14" s="1"/>
  <c r="R86" i="14"/>
  <c r="S86" i="14" s="1"/>
  <c r="T86" i="14" s="1"/>
  <c r="U86" i="14" s="1"/>
  <c r="V85" i="14"/>
  <c r="W85" i="14" s="1"/>
  <c r="X85" i="14" s="1"/>
  <c r="Y85" i="14" s="1"/>
  <c r="R85" i="14"/>
  <c r="S85" i="14" s="1"/>
  <c r="T85" i="14" s="1"/>
  <c r="V84" i="14"/>
  <c r="W84" i="14" s="1"/>
  <c r="X84" i="14" s="1"/>
  <c r="Y84" i="14" s="1"/>
  <c r="R84" i="14"/>
  <c r="S84" i="14" s="1"/>
  <c r="T84" i="14" s="1"/>
  <c r="V83" i="14"/>
  <c r="W83" i="14" s="1"/>
  <c r="X83" i="14" s="1"/>
  <c r="Y83" i="14" s="1"/>
  <c r="R83" i="14"/>
  <c r="S83" i="14" s="1"/>
  <c r="T83" i="14" s="1"/>
  <c r="V82" i="14"/>
  <c r="W82" i="14" s="1"/>
  <c r="X82" i="14" s="1"/>
  <c r="Y82" i="14" s="1"/>
  <c r="R82" i="14"/>
  <c r="S82" i="14" s="1"/>
  <c r="T82" i="14" s="1"/>
  <c r="U82" i="14" s="1"/>
  <c r="V81" i="14"/>
  <c r="W81" i="14" s="1"/>
  <c r="X81" i="14" s="1"/>
  <c r="Y81" i="14" s="1"/>
  <c r="R81" i="14"/>
  <c r="S81" i="14" s="1"/>
  <c r="T81" i="14" s="1"/>
  <c r="V80" i="14"/>
  <c r="W80" i="14" s="1"/>
  <c r="X80" i="14" s="1"/>
  <c r="Y80" i="14" s="1"/>
  <c r="R80" i="14"/>
  <c r="S80" i="14" s="1"/>
  <c r="T80" i="14" s="1"/>
  <c r="V79" i="14"/>
  <c r="W79" i="14" s="1"/>
  <c r="X79" i="14" s="1"/>
  <c r="Y79" i="14" s="1"/>
  <c r="R79" i="14"/>
  <c r="S79" i="14" s="1"/>
  <c r="T79" i="14" s="1"/>
  <c r="Z79" i="14" l="1"/>
  <c r="AA79" i="14" s="1"/>
  <c r="AB79" i="14" s="1"/>
  <c r="G50" i="24" s="1"/>
  <c r="J50" i="24" s="1"/>
  <c r="K50" i="24" s="1"/>
  <c r="L50" i="24" s="1"/>
  <c r="Z86" i="14"/>
  <c r="AA86" i="14" s="1"/>
  <c r="AB86" i="14" s="1"/>
  <c r="G57" i="24" s="1"/>
  <c r="J57" i="24" s="1"/>
  <c r="K57" i="24" s="1"/>
  <c r="L57" i="24" s="1"/>
  <c r="R90" i="14"/>
  <c r="S90" i="14" s="1"/>
  <c r="T90" i="14" s="1"/>
  <c r="U90" i="14" s="1"/>
  <c r="V90" i="14"/>
  <c r="W90" i="14" s="1"/>
  <c r="X90" i="14" s="1"/>
  <c r="Y90" i="14" s="1"/>
  <c r="Z84" i="14"/>
  <c r="AA84" i="14" s="1"/>
  <c r="AB84" i="14" s="1"/>
  <c r="G55" i="24" s="1"/>
  <c r="J55" i="24" s="1"/>
  <c r="K55" i="24" s="1"/>
  <c r="L55" i="24" s="1"/>
  <c r="U84" i="14"/>
  <c r="Z88" i="14"/>
  <c r="AA88" i="14" s="1"/>
  <c r="AB88" i="14" s="1"/>
  <c r="G59" i="24" s="1"/>
  <c r="J59" i="24" s="1"/>
  <c r="K59" i="24" s="1"/>
  <c r="L59" i="24" s="1"/>
  <c r="U88" i="14"/>
  <c r="Z80" i="14"/>
  <c r="AA80" i="14" s="1"/>
  <c r="AB80" i="14" s="1"/>
  <c r="G51" i="24" s="1"/>
  <c r="J51" i="24" s="1"/>
  <c r="K51" i="24" s="1"/>
  <c r="L51" i="24" s="1"/>
  <c r="U80" i="14"/>
  <c r="Z85" i="14"/>
  <c r="AA85" i="14" s="1"/>
  <c r="AB85" i="14" s="1"/>
  <c r="G56" i="24" s="1"/>
  <c r="J56" i="24" s="1"/>
  <c r="K56" i="24" s="1"/>
  <c r="L56" i="24" s="1"/>
  <c r="U85" i="14"/>
  <c r="Z89" i="14"/>
  <c r="AA89" i="14" s="1"/>
  <c r="AB89" i="14" s="1"/>
  <c r="G60" i="24" s="1"/>
  <c r="J60" i="24" s="1"/>
  <c r="K60" i="24" s="1"/>
  <c r="L60" i="24" s="1"/>
  <c r="U89" i="14"/>
  <c r="U79" i="14"/>
  <c r="Z83" i="14"/>
  <c r="AA83" i="14" s="1"/>
  <c r="AB83" i="14" s="1"/>
  <c r="G54" i="24" s="1"/>
  <c r="J54" i="24" s="1"/>
  <c r="K54" i="24" s="1"/>
  <c r="L54" i="24" s="1"/>
  <c r="Z81" i="14"/>
  <c r="AA81" i="14" s="1"/>
  <c r="AB81" i="14" s="1"/>
  <c r="G52" i="24" s="1"/>
  <c r="J52" i="24" s="1"/>
  <c r="K52" i="24" s="1"/>
  <c r="L52" i="24" s="1"/>
  <c r="U81" i="14"/>
  <c r="Z82" i="14"/>
  <c r="AA82" i="14" s="1"/>
  <c r="AB82" i="14" s="1"/>
  <c r="G53" i="24" s="1"/>
  <c r="J53" i="24" s="1"/>
  <c r="K53" i="24" s="1"/>
  <c r="L53" i="24" s="1"/>
  <c r="U83" i="14"/>
  <c r="Z87" i="14"/>
  <c r="AA87" i="14" s="1"/>
  <c r="AB87" i="14" s="1"/>
  <c r="G58" i="24" s="1"/>
  <c r="J58" i="24" s="1"/>
  <c r="K58" i="24" s="1"/>
  <c r="L58" i="24" s="1"/>
  <c r="Z90" i="14" l="1"/>
  <c r="AA90" i="14" s="1"/>
  <c r="AB90" i="14" s="1"/>
  <c r="G61" i="24" s="1"/>
  <c r="J61" i="24" s="1"/>
  <c r="K61" i="24" s="1"/>
  <c r="L61" i="24" s="1"/>
  <c r="Q145" i="14" l="1"/>
  <c r="P145" i="14"/>
  <c r="O145" i="14"/>
  <c r="N145" i="14"/>
  <c r="M145" i="14"/>
  <c r="L145" i="14"/>
  <c r="K145" i="14"/>
  <c r="J145" i="14"/>
  <c r="I145" i="14"/>
  <c r="H145" i="14"/>
  <c r="G145" i="14"/>
  <c r="F145" i="14"/>
  <c r="V144" i="14"/>
  <c r="W144" i="14" s="1"/>
  <c r="X144" i="14" s="1"/>
  <c r="Y144" i="14" s="1"/>
  <c r="R144" i="14"/>
  <c r="S144" i="14" s="1"/>
  <c r="T144" i="14" s="1"/>
  <c r="V143" i="14"/>
  <c r="W143" i="14" s="1"/>
  <c r="X143" i="14" s="1"/>
  <c r="Y143" i="14" s="1"/>
  <c r="R143" i="14"/>
  <c r="S143" i="14" s="1"/>
  <c r="T143" i="14" s="1"/>
  <c r="V142" i="14"/>
  <c r="W142" i="14" s="1"/>
  <c r="X142" i="14" s="1"/>
  <c r="Y142" i="14" s="1"/>
  <c r="R142" i="14"/>
  <c r="S142" i="14" s="1"/>
  <c r="T142" i="14" s="1"/>
  <c r="U142" i="14" s="1"/>
  <c r="V141" i="14"/>
  <c r="W141" i="14" s="1"/>
  <c r="X141" i="14" s="1"/>
  <c r="Y141" i="14" s="1"/>
  <c r="R141" i="14"/>
  <c r="S141" i="14" s="1"/>
  <c r="T141" i="14" s="1"/>
  <c r="V140" i="14"/>
  <c r="W140" i="14" s="1"/>
  <c r="X140" i="14" s="1"/>
  <c r="Y140" i="14" s="1"/>
  <c r="R140" i="14"/>
  <c r="S140" i="14" s="1"/>
  <c r="T140" i="14" s="1"/>
  <c r="V139" i="14"/>
  <c r="W139" i="14" s="1"/>
  <c r="X139" i="14" s="1"/>
  <c r="Y139" i="14" s="1"/>
  <c r="R139" i="14"/>
  <c r="S139" i="14" s="1"/>
  <c r="T139" i="14" s="1"/>
  <c r="U139" i="14" s="1"/>
  <c r="V138" i="14"/>
  <c r="W138" i="14" s="1"/>
  <c r="X138" i="14" s="1"/>
  <c r="Y138" i="14" s="1"/>
  <c r="R138" i="14"/>
  <c r="S138" i="14" s="1"/>
  <c r="T138" i="14" s="1"/>
  <c r="U138" i="14" s="1"/>
  <c r="V137" i="14"/>
  <c r="W137" i="14" s="1"/>
  <c r="X137" i="14" s="1"/>
  <c r="Y137" i="14" s="1"/>
  <c r="R137" i="14"/>
  <c r="S137" i="14" s="1"/>
  <c r="T137" i="14" s="1"/>
  <c r="V136" i="14"/>
  <c r="W136" i="14" s="1"/>
  <c r="X136" i="14" s="1"/>
  <c r="Y136" i="14" s="1"/>
  <c r="R136" i="14"/>
  <c r="S136" i="14" s="1"/>
  <c r="T136" i="14" s="1"/>
  <c r="V135" i="14"/>
  <c r="W135" i="14" s="1"/>
  <c r="X135" i="14" s="1"/>
  <c r="Y135" i="14" s="1"/>
  <c r="R135" i="14"/>
  <c r="S135" i="14" s="1"/>
  <c r="T135" i="14" s="1"/>
  <c r="V134" i="14"/>
  <c r="W134" i="14" s="1"/>
  <c r="X134" i="14" s="1"/>
  <c r="Y134" i="14" s="1"/>
  <c r="R134" i="14"/>
  <c r="S134" i="14" s="1"/>
  <c r="T134" i="14" s="1"/>
  <c r="U134" i="14" s="1"/>
  <c r="Z143" i="14" l="1"/>
  <c r="AA143" i="14" s="1"/>
  <c r="AB143" i="14" s="1"/>
  <c r="G95" i="24" s="1"/>
  <c r="J95" i="24" s="1"/>
  <c r="K95" i="24" s="1"/>
  <c r="L95" i="24" s="1"/>
  <c r="V145" i="14"/>
  <c r="W145" i="14" s="1"/>
  <c r="X145" i="14" s="1"/>
  <c r="Y145" i="14" s="1"/>
  <c r="Z138" i="14"/>
  <c r="AA138" i="14" s="1"/>
  <c r="AB138" i="14" s="1"/>
  <c r="G90" i="24" s="1"/>
  <c r="J90" i="24" s="1"/>
  <c r="K90" i="24" s="1"/>
  <c r="L90" i="24" s="1"/>
  <c r="Z144" i="14"/>
  <c r="AA144" i="14" s="1"/>
  <c r="AB144" i="14" s="1"/>
  <c r="G96" i="24" s="1"/>
  <c r="J96" i="24" s="1"/>
  <c r="K96" i="24" s="1"/>
  <c r="L96" i="24" s="1"/>
  <c r="U144" i="14"/>
  <c r="Z136" i="14"/>
  <c r="AA136" i="14" s="1"/>
  <c r="AB136" i="14" s="1"/>
  <c r="G88" i="24" s="1"/>
  <c r="J88" i="24" s="1"/>
  <c r="K88" i="24" s="1"/>
  <c r="L88" i="24" s="1"/>
  <c r="U136" i="14"/>
  <c r="Z140" i="14"/>
  <c r="AA140" i="14" s="1"/>
  <c r="AB140" i="14" s="1"/>
  <c r="G92" i="24" s="1"/>
  <c r="J92" i="24" s="1"/>
  <c r="K92" i="24" s="1"/>
  <c r="L92" i="24" s="1"/>
  <c r="U140" i="14"/>
  <c r="Z137" i="14"/>
  <c r="AA137" i="14" s="1"/>
  <c r="AB137" i="14" s="1"/>
  <c r="G89" i="24" s="1"/>
  <c r="J89" i="24" s="1"/>
  <c r="K89" i="24" s="1"/>
  <c r="L89" i="24" s="1"/>
  <c r="U137" i="14"/>
  <c r="Z141" i="14"/>
  <c r="AA141" i="14" s="1"/>
  <c r="AB141" i="14" s="1"/>
  <c r="G93" i="24" s="1"/>
  <c r="J93" i="24" s="1"/>
  <c r="K93" i="24" s="1"/>
  <c r="L93" i="24" s="1"/>
  <c r="U141" i="14"/>
  <c r="Z142" i="14"/>
  <c r="AA142" i="14" s="1"/>
  <c r="AB142" i="14" s="1"/>
  <c r="G94" i="24" s="1"/>
  <c r="J94" i="24" s="1"/>
  <c r="K94" i="24" s="1"/>
  <c r="L94" i="24" s="1"/>
  <c r="U143" i="14"/>
  <c r="Z135" i="14"/>
  <c r="AA135" i="14" s="1"/>
  <c r="AB135" i="14" s="1"/>
  <c r="G87" i="24" s="1"/>
  <c r="J87" i="24" s="1"/>
  <c r="K87" i="24" s="1"/>
  <c r="L87" i="24" s="1"/>
  <c r="Z134" i="14"/>
  <c r="AA134" i="14" s="1"/>
  <c r="AB134" i="14" s="1"/>
  <c r="G86" i="24" s="1"/>
  <c r="J86" i="24" s="1"/>
  <c r="K86" i="24" s="1"/>
  <c r="L86" i="24" s="1"/>
  <c r="U135" i="14"/>
  <c r="Z139" i="14"/>
  <c r="AA139" i="14" s="1"/>
  <c r="AB139" i="14" s="1"/>
  <c r="G91" i="24" s="1"/>
  <c r="J91" i="24" s="1"/>
  <c r="K91" i="24" s="1"/>
  <c r="L91" i="24" s="1"/>
  <c r="R145" i="14"/>
  <c r="S145" i="14" s="1"/>
  <c r="T145" i="14" s="1"/>
  <c r="Z145" i="14" l="1"/>
  <c r="AA145" i="14" s="1"/>
  <c r="AB145" i="14" s="1"/>
  <c r="G97" i="24" s="1"/>
  <c r="J97" i="24" s="1"/>
  <c r="K97" i="24" s="1"/>
  <c r="L97" i="24" s="1"/>
  <c r="U145" i="14"/>
  <c r="Q127" i="14" l="1"/>
  <c r="P127" i="14"/>
  <c r="O127" i="14"/>
  <c r="N127" i="14"/>
  <c r="M127" i="14"/>
  <c r="L127" i="14"/>
  <c r="K127" i="14"/>
  <c r="J127" i="14"/>
  <c r="I127" i="14"/>
  <c r="H127" i="14"/>
  <c r="G127" i="14"/>
  <c r="F127" i="14"/>
  <c r="V126" i="14"/>
  <c r="W126" i="14" s="1"/>
  <c r="X126" i="14" s="1"/>
  <c r="Y126" i="14" s="1"/>
  <c r="R126" i="14"/>
  <c r="S126" i="14" s="1"/>
  <c r="T126" i="14" s="1"/>
  <c r="V125" i="14"/>
  <c r="W125" i="14" s="1"/>
  <c r="X125" i="14" s="1"/>
  <c r="Y125" i="14" s="1"/>
  <c r="R125" i="14"/>
  <c r="S125" i="14" s="1"/>
  <c r="T125" i="14" s="1"/>
  <c r="U125" i="14" s="1"/>
  <c r="V124" i="14"/>
  <c r="W124" i="14" s="1"/>
  <c r="X124" i="14" s="1"/>
  <c r="Y124" i="14" s="1"/>
  <c r="R124" i="14"/>
  <c r="S124" i="14" s="1"/>
  <c r="T124" i="14" s="1"/>
  <c r="U124" i="14" s="1"/>
  <c r="V123" i="14"/>
  <c r="W123" i="14" s="1"/>
  <c r="X123" i="14" s="1"/>
  <c r="Y123" i="14" s="1"/>
  <c r="R123" i="14"/>
  <c r="S123" i="14" s="1"/>
  <c r="T123" i="14" s="1"/>
  <c r="V122" i="14"/>
  <c r="W122" i="14" s="1"/>
  <c r="X122" i="14" s="1"/>
  <c r="Y122" i="14" s="1"/>
  <c r="R122" i="14"/>
  <c r="S122" i="14" s="1"/>
  <c r="T122" i="14" s="1"/>
  <c r="V121" i="14"/>
  <c r="W121" i="14" s="1"/>
  <c r="X121" i="14" s="1"/>
  <c r="Y121" i="14" s="1"/>
  <c r="R121" i="14"/>
  <c r="S121" i="14" s="1"/>
  <c r="T121" i="14" s="1"/>
  <c r="V120" i="14"/>
  <c r="W120" i="14" s="1"/>
  <c r="X120" i="14" s="1"/>
  <c r="Y120" i="14" s="1"/>
  <c r="R120" i="14"/>
  <c r="S120" i="14" s="1"/>
  <c r="T120" i="14" s="1"/>
  <c r="U120" i="14" s="1"/>
  <c r="V119" i="14"/>
  <c r="W119" i="14" s="1"/>
  <c r="X119" i="14" s="1"/>
  <c r="Y119" i="14" s="1"/>
  <c r="R119" i="14"/>
  <c r="S119" i="14" s="1"/>
  <c r="T119" i="14" s="1"/>
  <c r="V118" i="14"/>
  <c r="W118" i="14" s="1"/>
  <c r="X118" i="14" s="1"/>
  <c r="Y118" i="14" s="1"/>
  <c r="R118" i="14"/>
  <c r="S118" i="14" s="1"/>
  <c r="T118" i="14" s="1"/>
  <c r="V117" i="14"/>
  <c r="W117" i="14" s="1"/>
  <c r="X117" i="14" s="1"/>
  <c r="Y117" i="14" s="1"/>
  <c r="R117" i="14"/>
  <c r="S117" i="14" s="1"/>
  <c r="T117" i="14" s="1"/>
  <c r="V116" i="14"/>
  <c r="W116" i="14" s="1"/>
  <c r="X116" i="14" s="1"/>
  <c r="Y116" i="14" s="1"/>
  <c r="R116" i="14"/>
  <c r="S116" i="14" s="1"/>
  <c r="T116" i="14" s="1"/>
  <c r="U116" i="14" s="1"/>
  <c r="Z117" i="14" l="1"/>
  <c r="AA117" i="14" s="1"/>
  <c r="AB117" i="14" s="1"/>
  <c r="G75" i="24" s="1"/>
  <c r="J75" i="24" s="1"/>
  <c r="K75" i="24" s="1"/>
  <c r="L75" i="24" s="1"/>
  <c r="Z124" i="14"/>
  <c r="AA124" i="14" s="1"/>
  <c r="AB124" i="14" s="1"/>
  <c r="G82" i="24" s="1"/>
  <c r="J82" i="24" s="1"/>
  <c r="K82" i="24" s="1"/>
  <c r="L82" i="24" s="1"/>
  <c r="V127" i="14"/>
  <c r="W127" i="14" s="1"/>
  <c r="X127" i="14" s="1"/>
  <c r="Y127" i="14" s="1"/>
  <c r="Z122" i="14"/>
  <c r="AA122" i="14" s="1"/>
  <c r="AB122" i="14" s="1"/>
  <c r="G80" i="24" s="1"/>
  <c r="J80" i="24" s="1"/>
  <c r="K80" i="24" s="1"/>
  <c r="L80" i="24" s="1"/>
  <c r="U122" i="14"/>
  <c r="Z126" i="14"/>
  <c r="AA126" i="14" s="1"/>
  <c r="AB126" i="14" s="1"/>
  <c r="G84" i="24" s="1"/>
  <c r="J84" i="24" s="1"/>
  <c r="K84" i="24" s="1"/>
  <c r="L84" i="24" s="1"/>
  <c r="U126" i="14"/>
  <c r="Z118" i="14"/>
  <c r="AA118" i="14" s="1"/>
  <c r="AB118" i="14" s="1"/>
  <c r="G76" i="24" s="1"/>
  <c r="J76" i="24" s="1"/>
  <c r="K76" i="24" s="1"/>
  <c r="L76" i="24" s="1"/>
  <c r="U118" i="14"/>
  <c r="Z123" i="14"/>
  <c r="AA123" i="14" s="1"/>
  <c r="AB123" i="14" s="1"/>
  <c r="G81" i="24" s="1"/>
  <c r="J81" i="24" s="1"/>
  <c r="K81" i="24" s="1"/>
  <c r="L81" i="24" s="1"/>
  <c r="U123" i="14"/>
  <c r="Z116" i="14"/>
  <c r="AA116" i="14" s="1"/>
  <c r="AB116" i="14" s="1"/>
  <c r="G74" i="24" s="1"/>
  <c r="J74" i="24" s="1"/>
  <c r="K74" i="24" s="1"/>
  <c r="L74" i="24" s="1"/>
  <c r="U117" i="14"/>
  <c r="Z121" i="14"/>
  <c r="AA121" i="14" s="1"/>
  <c r="AB121" i="14" s="1"/>
  <c r="G79" i="24" s="1"/>
  <c r="J79" i="24" s="1"/>
  <c r="K79" i="24" s="1"/>
  <c r="L79" i="24" s="1"/>
  <c r="R127" i="14"/>
  <c r="S127" i="14" s="1"/>
  <c r="T127" i="14" s="1"/>
  <c r="Z119" i="14"/>
  <c r="AA119" i="14" s="1"/>
  <c r="AB119" i="14" s="1"/>
  <c r="G77" i="24" s="1"/>
  <c r="J77" i="24" s="1"/>
  <c r="K77" i="24" s="1"/>
  <c r="L77" i="24" s="1"/>
  <c r="U119" i="14"/>
  <c r="Z120" i="14"/>
  <c r="AA120" i="14" s="1"/>
  <c r="AB120" i="14" s="1"/>
  <c r="G78" i="24" s="1"/>
  <c r="J78" i="24" s="1"/>
  <c r="K78" i="24" s="1"/>
  <c r="L78" i="24" s="1"/>
  <c r="U121" i="14"/>
  <c r="Z125" i="14"/>
  <c r="AA125" i="14" s="1"/>
  <c r="AB125" i="14" s="1"/>
  <c r="G83" i="24" s="1"/>
  <c r="J83" i="24" s="1"/>
  <c r="K83" i="24" s="1"/>
  <c r="L83" i="24" s="1"/>
  <c r="Z127" i="14" l="1"/>
  <c r="AA127" i="14" s="1"/>
  <c r="AB127" i="14" s="1"/>
  <c r="G85" i="24" s="1"/>
  <c r="J85" i="24" s="1"/>
  <c r="K85" i="24" s="1"/>
  <c r="L85" i="24" s="1"/>
  <c r="U127" i="14"/>
  <c r="Q109" i="14" l="1"/>
  <c r="P109" i="14"/>
  <c r="O109" i="14"/>
  <c r="N109" i="14"/>
  <c r="M109" i="14"/>
  <c r="L109" i="14"/>
  <c r="K109" i="14"/>
  <c r="J109" i="14"/>
  <c r="I109" i="14"/>
  <c r="H109" i="14"/>
  <c r="G109" i="14"/>
  <c r="V108" i="14"/>
  <c r="W108" i="14" s="1"/>
  <c r="X108" i="14" s="1"/>
  <c r="Y108" i="14" s="1"/>
  <c r="R108" i="14"/>
  <c r="S108" i="14" s="1"/>
  <c r="T108" i="14" s="1"/>
  <c r="V107" i="14"/>
  <c r="W107" i="14" s="1"/>
  <c r="X107" i="14" s="1"/>
  <c r="Y107" i="14" s="1"/>
  <c r="R107" i="14"/>
  <c r="S107" i="14" s="1"/>
  <c r="T107" i="14" s="1"/>
  <c r="V106" i="14"/>
  <c r="W106" i="14" s="1"/>
  <c r="X106" i="14" s="1"/>
  <c r="Y106" i="14" s="1"/>
  <c r="R106" i="14"/>
  <c r="S106" i="14" s="1"/>
  <c r="T106" i="14" s="1"/>
  <c r="V105" i="14"/>
  <c r="W105" i="14" s="1"/>
  <c r="X105" i="14" s="1"/>
  <c r="Y105" i="14" s="1"/>
  <c r="R105" i="14"/>
  <c r="S105" i="14" s="1"/>
  <c r="T105" i="14" s="1"/>
  <c r="U105" i="14" s="1"/>
  <c r="V104" i="14"/>
  <c r="W104" i="14" s="1"/>
  <c r="X104" i="14" s="1"/>
  <c r="Y104" i="14" s="1"/>
  <c r="R104" i="14"/>
  <c r="S104" i="14" s="1"/>
  <c r="T104" i="14" s="1"/>
  <c r="V103" i="14"/>
  <c r="W103" i="14" s="1"/>
  <c r="X103" i="14" s="1"/>
  <c r="Y103" i="14" s="1"/>
  <c r="R103" i="14"/>
  <c r="S103" i="14" s="1"/>
  <c r="T103" i="14" s="1"/>
  <c r="V102" i="14"/>
  <c r="W102" i="14" s="1"/>
  <c r="X102" i="14" s="1"/>
  <c r="Y102" i="14" s="1"/>
  <c r="R102" i="14"/>
  <c r="S102" i="14" s="1"/>
  <c r="T102" i="14" s="1"/>
  <c r="U102" i="14" s="1"/>
  <c r="V101" i="14"/>
  <c r="W101" i="14" s="1"/>
  <c r="X101" i="14" s="1"/>
  <c r="Y101" i="14" s="1"/>
  <c r="R101" i="14"/>
  <c r="S101" i="14" s="1"/>
  <c r="T101" i="14" s="1"/>
  <c r="U101" i="14" s="1"/>
  <c r="V100" i="14"/>
  <c r="W100" i="14" s="1"/>
  <c r="X100" i="14" s="1"/>
  <c r="Y100" i="14" s="1"/>
  <c r="R100" i="14"/>
  <c r="S100" i="14" s="1"/>
  <c r="T100" i="14" s="1"/>
  <c r="V99" i="14"/>
  <c r="W99" i="14" s="1"/>
  <c r="X99" i="14" s="1"/>
  <c r="Y99" i="14" s="1"/>
  <c r="R99" i="14"/>
  <c r="S99" i="14" s="1"/>
  <c r="T99" i="14" s="1"/>
  <c r="V98" i="14"/>
  <c r="W98" i="14" s="1"/>
  <c r="X98" i="14" s="1"/>
  <c r="Y98" i="14" s="1"/>
  <c r="R98" i="14"/>
  <c r="S98" i="14" s="1"/>
  <c r="T98" i="14" s="1"/>
  <c r="Z106" i="14" l="1"/>
  <c r="AA106" i="14" s="1"/>
  <c r="AB106" i="14" s="1"/>
  <c r="G70" i="24" s="1"/>
  <c r="J70" i="24" s="1"/>
  <c r="K70" i="24" s="1"/>
  <c r="L70" i="24" s="1"/>
  <c r="Z101" i="14"/>
  <c r="AA101" i="14" s="1"/>
  <c r="AB101" i="14" s="1"/>
  <c r="G65" i="24" s="1"/>
  <c r="J65" i="24" s="1"/>
  <c r="K65" i="24" s="1"/>
  <c r="L65" i="24" s="1"/>
  <c r="R109" i="14"/>
  <c r="S109" i="14" s="1"/>
  <c r="T109" i="14" s="1"/>
  <c r="U109" i="14" s="1"/>
  <c r="V109" i="14"/>
  <c r="W109" i="14" s="1"/>
  <c r="X109" i="14" s="1"/>
  <c r="Y109" i="14" s="1"/>
  <c r="Z99" i="14"/>
  <c r="AA99" i="14" s="1"/>
  <c r="AB99" i="14" s="1"/>
  <c r="G63" i="24" s="1"/>
  <c r="J63" i="24" s="1"/>
  <c r="K63" i="24" s="1"/>
  <c r="L63" i="24" s="1"/>
  <c r="U99" i="14"/>
  <c r="Z107" i="14"/>
  <c r="AA107" i="14" s="1"/>
  <c r="AB107" i="14" s="1"/>
  <c r="G71" i="24" s="1"/>
  <c r="J71" i="24" s="1"/>
  <c r="K71" i="24" s="1"/>
  <c r="L71" i="24" s="1"/>
  <c r="U107" i="14"/>
  <c r="Z103" i="14"/>
  <c r="AA103" i="14" s="1"/>
  <c r="AB103" i="14" s="1"/>
  <c r="G67" i="24" s="1"/>
  <c r="J67" i="24" s="1"/>
  <c r="K67" i="24" s="1"/>
  <c r="L67" i="24" s="1"/>
  <c r="U103" i="14"/>
  <c r="Z100" i="14"/>
  <c r="AA100" i="14" s="1"/>
  <c r="AB100" i="14" s="1"/>
  <c r="G64" i="24" s="1"/>
  <c r="J64" i="24" s="1"/>
  <c r="K64" i="24" s="1"/>
  <c r="L64" i="24" s="1"/>
  <c r="U100" i="14"/>
  <c r="Z98" i="14"/>
  <c r="AA98" i="14" s="1"/>
  <c r="AB98" i="14" s="1"/>
  <c r="G62" i="24" s="1"/>
  <c r="J62" i="24" s="1"/>
  <c r="K62" i="24" s="1"/>
  <c r="L62" i="24" s="1"/>
  <c r="Z108" i="14"/>
  <c r="AA108" i="14" s="1"/>
  <c r="AB108" i="14" s="1"/>
  <c r="G72" i="24" s="1"/>
  <c r="J72" i="24" s="1"/>
  <c r="K72" i="24" s="1"/>
  <c r="L72" i="24" s="1"/>
  <c r="U108" i="14"/>
  <c r="Z104" i="14"/>
  <c r="AA104" i="14" s="1"/>
  <c r="AB104" i="14" s="1"/>
  <c r="G68" i="24" s="1"/>
  <c r="J68" i="24" s="1"/>
  <c r="K68" i="24" s="1"/>
  <c r="L68" i="24" s="1"/>
  <c r="U104" i="14"/>
  <c r="Z105" i="14"/>
  <c r="AA105" i="14" s="1"/>
  <c r="AB105" i="14" s="1"/>
  <c r="G69" i="24" s="1"/>
  <c r="J69" i="24" s="1"/>
  <c r="K69" i="24" s="1"/>
  <c r="L69" i="24" s="1"/>
  <c r="U106" i="14"/>
  <c r="U98" i="14"/>
  <c r="Z102" i="14"/>
  <c r="AA102" i="14" s="1"/>
  <c r="AB102" i="14" s="1"/>
  <c r="G66" i="24" s="1"/>
  <c r="J66" i="24" s="1"/>
  <c r="K66" i="24" s="1"/>
  <c r="L66" i="24" s="1"/>
  <c r="Z109" i="14" l="1"/>
  <c r="AA109" i="14" s="1"/>
  <c r="AB109" i="14" s="1"/>
  <c r="G73" i="24" s="1"/>
  <c r="J73" i="24" s="1"/>
  <c r="K73" i="24" s="1"/>
  <c r="L73" i="24" s="1"/>
  <c r="Q71" i="14" l="1"/>
  <c r="P71" i="14"/>
  <c r="O71" i="14"/>
  <c r="N71" i="14"/>
  <c r="M71" i="14"/>
  <c r="L71" i="14"/>
  <c r="K71" i="14"/>
  <c r="J71" i="14"/>
  <c r="I71" i="14"/>
  <c r="H71" i="14"/>
  <c r="G71" i="14"/>
  <c r="F71" i="14"/>
  <c r="V70" i="14"/>
  <c r="W70" i="14" s="1"/>
  <c r="X70" i="14" s="1"/>
  <c r="Y70" i="14" s="1"/>
  <c r="R70" i="14"/>
  <c r="S70" i="14" s="1"/>
  <c r="T70" i="14" s="1"/>
  <c r="V69" i="14"/>
  <c r="W69" i="14" s="1"/>
  <c r="X69" i="14" s="1"/>
  <c r="Y69" i="14" s="1"/>
  <c r="R69" i="14"/>
  <c r="S69" i="14" s="1"/>
  <c r="T69" i="14" s="1"/>
  <c r="V68" i="14"/>
  <c r="W68" i="14" s="1"/>
  <c r="X68" i="14" s="1"/>
  <c r="Y68" i="14" s="1"/>
  <c r="R68" i="14"/>
  <c r="S68" i="14" s="1"/>
  <c r="T68" i="14" s="1"/>
  <c r="U68" i="14" s="1"/>
  <c r="V67" i="14"/>
  <c r="W67" i="14" s="1"/>
  <c r="X67" i="14" s="1"/>
  <c r="Y67" i="14" s="1"/>
  <c r="R67" i="14"/>
  <c r="S67" i="14" s="1"/>
  <c r="T67" i="14" s="1"/>
  <c r="V66" i="14"/>
  <c r="W66" i="14" s="1"/>
  <c r="X66" i="14" s="1"/>
  <c r="Y66" i="14" s="1"/>
  <c r="R66" i="14"/>
  <c r="S66" i="14" s="1"/>
  <c r="T66" i="14" s="1"/>
  <c r="V65" i="14"/>
  <c r="W65" i="14" s="1"/>
  <c r="X65" i="14" s="1"/>
  <c r="Y65" i="14" s="1"/>
  <c r="R65" i="14"/>
  <c r="S65" i="14" s="1"/>
  <c r="T65" i="14" s="1"/>
  <c r="U65" i="14" s="1"/>
  <c r="V64" i="14"/>
  <c r="W64" i="14" s="1"/>
  <c r="X64" i="14" s="1"/>
  <c r="Y64" i="14" s="1"/>
  <c r="R64" i="14"/>
  <c r="S64" i="14" s="1"/>
  <c r="T64" i="14" s="1"/>
  <c r="U64" i="14" s="1"/>
  <c r="V63" i="14"/>
  <c r="W63" i="14" s="1"/>
  <c r="X63" i="14" s="1"/>
  <c r="Y63" i="14" s="1"/>
  <c r="R63" i="14"/>
  <c r="S63" i="14" s="1"/>
  <c r="T63" i="14" s="1"/>
  <c r="V62" i="14"/>
  <c r="W62" i="14" s="1"/>
  <c r="X62" i="14" s="1"/>
  <c r="Y62" i="14" s="1"/>
  <c r="R62" i="14"/>
  <c r="S62" i="14" s="1"/>
  <c r="T62" i="14" s="1"/>
  <c r="V61" i="14"/>
  <c r="W61" i="14" s="1"/>
  <c r="X61" i="14" s="1"/>
  <c r="Y61" i="14" s="1"/>
  <c r="R61" i="14"/>
  <c r="S61" i="14" s="1"/>
  <c r="T61" i="14" s="1"/>
  <c r="V60" i="14"/>
  <c r="W60" i="14" s="1"/>
  <c r="X60" i="14" s="1"/>
  <c r="Y60" i="14" s="1"/>
  <c r="R60" i="14"/>
  <c r="S60" i="14" s="1"/>
  <c r="T60" i="14" s="1"/>
  <c r="U60" i="14" s="1"/>
  <c r="Z69" i="14" l="1"/>
  <c r="AA69" i="14" s="1"/>
  <c r="AB69" i="14" s="1"/>
  <c r="G47" i="24" s="1"/>
  <c r="J47" i="24" s="1"/>
  <c r="K47" i="24" s="1"/>
  <c r="L47" i="24" s="1"/>
  <c r="V71" i="14"/>
  <c r="W71" i="14" s="1"/>
  <c r="X71" i="14" s="1"/>
  <c r="Y71" i="14" s="1"/>
  <c r="Z64" i="14"/>
  <c r="AA64" i="14" s="1"/>
  <c r="AB64" i="14" s="1"/>
  <c r="G42" i="24" s="1"/>
  <c r="J42" i="24" s="1"/>
  <c r="K42" i="24" s="1"/>
  <c r="L42" i="24" s="1"/>
  <c r="Z70" i="14"/>
  <c r="AA70" i="14" s="1"/>
  <c r="AB70" i="14" s="1"/>
  <c r="G48" i="24" s="1"/>
  <c r="J48" i="24" s="1"/>
  <c r="K48" i="24" s="1"/>
  <c r="L48" i="24" s="1"/>
  <c r="U70" i="14"/>
  <c r="Z62" i="14"/>
  <c r="AA62" i="14" s="1"/>
  <c r="AB62" i="14" s="1"/>
  <c r="G40" i="24" s="1"/>
  <c r="J40" i="24" s="1"/>
  <c r="K40" i="24" s="1"/>
  <c r="L40" i="24" s="1"/>
  <c r="U62" i="14"/>
  <c r="Z66" i="14"/>
  <c r="AA66" i="14" s="1"/>
  <c r="AB66" i="14" s="1"/>
  <c r="G44" i="24" s="1"/>
  <c r="J44" i="24" s="1"/>
  <c r="K44" i="24" s="1"/>
  <c r="L44" i="24" s="1"/>
  <c r="U66" i="14"/>
  <c r="Z63" i="14"/>
  <c r="AA63" i="14" s="1"/>
  <c r="AB63" i="14" s="1"/>
  <c r="G41" i="24" s="1"/>
  <c r="J41" i="24" s="1"/>
  <c r="K41" i="24" s="1"/>
  <c r="L41" i="24" s="1"/>
  <c r="U63" i="14"/>
  <c r="Z67" i="14"/>
  <c r="AA67" i="14" s="1"/>
  <c r="AB67" i="14" s="1"/>
  <c r="G45" i="24" s="1"/>
  <c r="J45" i="24" s="1"/>
  <c r="K45" i="24" s="1"/>
  <c r="L45" i="24" s="1"/>
  <c r="U67" i="14"/>
  <c r="Z68" i="14"/>
  <c r="AA68" i="14" s="1"/>
  <c r="AB68" i="14" s="1"/>
  <c r="G46" i="24" s="1"/>
  <c r="J46" i="24" s="1"/>
  <c r="K46" i="24" s="1"/>
  <c r="L46" i="24" s="1"/>
  <c r="U69" i="14"/>
  <c r="Z61" i="14"/>
  <c r="AA61" i="14" s="1"/>
  <c r="AB61" i="14" s="1"/>
  <c r="G39" i="24" s="1"/>
  <c r="J39" i="24" s="1"/>
  <c r="K39" i="24" s="1"/>
  <c r="L39" i="24" s="1"/>
  <c r="Z60" i="14"/>
  <c r="AA60" i="14" s="1"/>
  <c r="AB60" i="14" s="1"/>
  <c r="G38" i="24" s="1"/>
  <c r="J38" i="24" s="1"/>
  <c r="K38" i="24" s="1"/>
  <c r="L38" i="24" s="1"/>
  <c r="U61" i="14"/>
  <c r="Z65" i="14"/>
  <c r="AA65" i="14" s="1"/>
  <c r="AB65" i="14" s="1"/>
  <c r="G43" i="24" s="1"/>
  <c r="J43" i="24" s="1"/>
  <c r="K43" i="24" s="1"/>
  <c r="L43" i="24" s="1"/>
  <c r="R71" i="14"/>
  <c r="S71" i="14" s="1"/>
  <c r="T71" i="14" s="1"/>
  <c r="Z71" i="14" l="1"/>
  <c r="AA71" i="14" s="1"/>
  <c r="AB71" i="14" s="1"/>
  <c r="G49" i="24" s="1"/>
  <c r="J49" i="24" s="1"/>
  <c r="K49" i="24" s="1"/>
  <c r="L49" i="24" s="1"/>
  <c r="U71" i="14"/>
  <c r="Q53" i="14" l="1"/>
  <c r="P53" i="14"/>
  <c r="O53" i="14"/>
  <c r="N53" i="14"/>
  <c r="M53" i="14"/>
  <c r="L53" i="14"/>
  <c r="K53" i="14"/>
  <c r="J53" i="14"/>
  <c r="I53" i="14"/>
  <c r="H53" i="14"/>
  <c r="G53" i="14"/>
  <c r="F53" i="14"/>
  <c r="V52" i="14"/>
  <c r="W52" i="14" s="1"/>
  <c r="X52" i="14" s="1"/>
  <c r="Y52" i="14" s="1"/>
  <c r="R52" i="14"/>
  <c r="S52" i="14" s="1"/>
  <c r="T52" i="14" s="1"/>
  <c r="V51" i="14"/>
  <c r="W51" i="14" s="1"/>
  <c r="X51" i="14" s="1"/>
  <c r="Y51" i="14" s="1"/>
  <c r="R51" i="14"/>
  <c r="S51" i="14" s="1"/>
  <c r="T51" i="14" s="1"/>
  <c r="U51" i="14" s="1"/>
  <c r="V50" i="14"/>
  <c r="W50" i="14" s="1"/>
  <c r="X50" i="14" s="1"/>
  <c r="Y50" i="14" s="1"/>
  <c r="R50" i="14"/>
  <c r="S50" i="14" s="1"/>
  <c r="T50" i="14" s="1"/>
  <c r="U50" i="14" s="1"/>
  <c r="V49" i="14"/>
  <c r="W49" i="14" s="1"/>
  <c r="X49" i="14" s="1"/>
  <c r="Y49" i="14" s="1"/>
  <c r="R49" i="14"/>
  <c r="S49" i="14" s="1"/>
  <c r="T49" i="14" s="1"/>
  <c r="V48" i="14"/>
  <c r="W48" i="14" s="1"/>
  <c r="X48" i="14" s="1"/>
  <c r="Y48" i="14" s="1"/>
  <c r="R48" i="14"/>
  <c r="S48" i="14" s="1"/>
  <c r="T48" i="14" s="1"/>
  <c r="V47" i="14"/>
  <c r="W47" i="14" s="1"/>
  <c r="X47" i="14" s="1"/>
  <c r="Y47" i="14" s="1"/>
  <c r="R47" i="14"/>
  <c r="S47" i="14" s="1"/>
  <c r="T47" i="14" s="1"/>
  <c r="V46" i="14"/>
  <c r="W46" i="14" s="1"/>
  <c r="X46" i="14" s="1"/>
  <c r="Y46" i="14" s="1"/>
  <c r="R46" i="14"/>
  <c r="S46" i="14" s="1"/>
  <c r="T46" i="14" s="1"/>
  <c r="U46" i="14" s="1"/>
  <c r="V45" i="14"/>
  <c r="W45" i="14" s="1"/>
  <c r="X45" i="14" s="1"/>
  <c r="Y45" i="14" s="1"/>
  <c r="R45" i="14"/>
  <c r="S45" i="14" s="1"/>
  <c r="T45" i="14" s="1"/>
  <c r="V44" i="14"/>
  <c r="W44" i="14" s="1"/>
  <c r="X44" i="14" s="1"/>
  <c r="Y44" i="14" s="1"/>
  <c r="R44" i="14"/>
  <c r="S44" i="14" s="1"/>
  <c r="T44" i="14" s="1"/>
  <c r="V43" i="14"/>
  <c r="W43" i="14" s="1"/>
  <c r="X43" i="14" s="1"/>
  <c r="Y43" i="14" s="1"/>
  <c r="R43" i="14"/>
  <c r="S43" i="14" s="1"/>
  <c r="T43" i="14" s="1"/>
  <c r="V42" i="14"/>
  <c r="W42" i="14" s="1"/>
  <c r="X42" i="14" s="1"/>
  <c r="Y42" i="14" s="1"/>
  <c r="R42" i="14"/>
  <c r="S42" i="14" s="1"/>
  <c r="T42" i="14" s="1"/>
  <c r="U42" i="14" s="1"/>
  <c r="Z43" i="14" l="1"/>
  <c r="AA43" i="14" s="1"/>
  <c r="AB43" i="14" s="1"/>
  <c r="G27" i="24" s="1"/>
  <c r="J27" i="24" s="1"/>
  <c r="K27" i="24" s="1"/>
  <c r="L27" i="24" s="1"/>
  <c r="Z50" i="14"/>
  <c r="AA50" i="14" s="1"/>
  <c r="AB50" i="14" s="1"/>
  <c r="G34" i="24" s="1"/>
  <c r="J34" i="24" s="1"/>
  <c r="K34" i="24" s="1"/>
  <c r="L34" i="24" s="1"/>
  <c r="V53" i="14"/>
  <c r="Z48" i="14"/>
  <c r="AA48" i="14" s="1"/>
  <c r="AB48" i="14" s="1"/>
  <c r="G32" i="24" s="1"/>
  <c r="J32" i="24" s="1"/>
  <c r="K32" i="24" s="1"/>
  <c r="L32" i="24" s="1"/>
  <c r="U48" i="14"/>
  <c r="Z52" i="14"/>
  <c r="AA52" i="14" s="1"/>
  <c r="AB52" i="14" s="1"/>
  <c r="G36" i="24" s="1"/>
  <c r="J36" i="24" s="1"/>
  <c r="K36" i="24" s="1"/>
  <c r="L36" i="24" s="1"/>
  <c r="U52" i="14"/>
  <c r="Z44" i="14"/>
  <c r="AA44" i="14" s="1"/>
  <c r="AB44" i="14" s="1"/>
  <c r="G28" i="24" s="1"/>
  <c r="J28" i="24" s="1"/>
  <c r="K28" i="24" s="1"/>
  <c r="L28" i="24" s="1"/>
  <c r="U44" i="14"/>
  <c r="Z49" i="14"/>
  <c r="AA49" i="14" s="1"/>
  <c r="AB49" i="14" s="1"/>
  <c r="G33" i="24" s="1"/>
  <c r="J33" i="24" s="1"/>
  <c r="K33" i="24" s="1"/>
  <c r="L33" i="24" s="1"/>
  <c r="U49" i="14"/>
  <c r="W53" i="14"/>
  <c r="X53" i="14" s="1"/>
  <c r="Y53" i="14" s="1"/>
  <c r="Z42" i="14"/>
  <c r="AA42" i="14" s="1"/>
  <c r="AB42" i="14" s="1"/>
  <c r="G26" i="24" s="1"/>
  <c r="J26" i="24" s="1"/>
  <c r="K26" i="24" s="1"/>
  <c r="L26" i="24" s="1"/>
  <c r="U43" i="14"/>
  <c r="Z47" i="14"/>
  <c r="AA47" i="14" s="1"/>
  <c r="AB47" i="14" s="1"/>
  <c r="G31" i="24" s="1"/>
  <c r="J31" i="24" s="1"/>
  <c r="K31" i="24" s="1"/>
  <c r="L31" i="24" s="1"/>
  <c r="R53" i="14"/>
  <c r="S53" i="14" s="1"/>
  <c r="T53" i="14" s="1"/>
  <c r="Z45" i="14"/>
  <c r="AA45" i="14" s="1"/>
  <c r="AB45" i="14" s="1"/>
  <c r="G29" i="24" s="1"/>
  <c r="J29" i="24" s="1"/>
  <c r="K29" i="24" s="1"/>
  <c r="L29" i="24" s="1"/>
  <c r="U45" i="14"/>
  <c r="Z46" i="14"/>
  <c r="AA46" i="14" s="1"/>
  <c r="AB46" i="14" s="1"/>
  <c r="G30" i="24" s="1"/>
  <c r="J30" i="24" s="1"/>
  <c r="K30" i="24" s="1"/>
  <c r="L30" i="24" s="1"/>
  <c r="U47" i="14"/>
  <c r="Z51" i="14"/>
  <c r="AA51" i="14" s="1"/>
  <c r="AB51" i="14" s="1"/>
  <c r="G35" i="24" s="1"/>
  <c r="J35" i="24" s="1"/>
  <c r="K35" i="24" s="1"/>
  <c r="L35" i="24" s="1"/>
  <c r="Z53" i="14" l="1"/>
  <c r="AA53" i="14" s="1"/>
  <c r="AB53" i="14" s="1"/>
  <c r="G37" i="24" s="1"/>
  <c r="J37" i="24" s="1"/>
  <c r="K37" i="24" s="1"/>
  <c r="L37" i="24" s="1"/>
  <c r="U53" i="14"/>
  <c r="E1008" i="17" l="1"/>
  <c r="D1009" i="17"/>
  <c r="E1007" i="17"/>
  <c r="E1006" i="17"/>
  <c r="E1005" i="17"/>
  <c r="E1004" i="17"/>
  <c r="E1003" i="17"/>
  <c r="E1002" i="17"/>
  <c r="E1001" i="17"/>
  <c r="E1000" i="17"/>
  <c r="E999" i="17"/>
  <c r="E998" i="17"/>
  <c r="D997" i="17"/>
  <c r="E997" i="17"/>
  <c r="D985" i="17"/>
  <c r="E984" i="17"/>
  <c r="E983" i="17"/>
  <c r="E982" i="17"/>
  <c r="E981" i="17"/>
  <c r="E980" i="17"/>
  <c r="E979" i="17"/>
  <c r="E978" i="17"/>
  <c r="E977" i="17"/>
  <c r="E976" i="17"/>
  <c r="E975" i="17"/>
  <c r="E974" i="17"/>
  <c r="E973" i="17"/>
  <c r="D973" i="17"/>
  <c r="E961" i="17"/>
  <c r="D961" i="17"/>
  <c r="D949" i="17"/>
  <c r="E948" i="17"/>
  <c r="E947" i="17"/>
  <c r="E946" i="17"/>
  <c r="E945" i="17"/>
  <c r="E944" i="17"/>
  <c r="E943" i="17"/>
  <c r="E942" i="17"/>
  <c r="E941" i="17"/>
  <c r="E940" i="17"/>
  <c r="E939" i="17"/>
  <c r="E938" i="17"/>
  <c r="D937" i="17"/>
  <c r="E936" i="17"/>
  <c r="E935" i="17"/>
  <c r="E934" i="17"/>
  <c r="E933" i="17"/>
  <c r="E932" i="17"/>
  <c r="E931" i="17"/>
  <c r="E930" i="17"/>
  <c r="E929" i="17"/>
  <c r="E928" i="17"/>
  <c r="E927" i="17"/>
  <c r="E926" i="17"/>
  <c r="D925" i="17"/>
  <c r="E924" i="17"/>
  <c r="E923" i="17"/>
  <c r="E922" i="17"/>
  <c r="E921" i="17"/>
  <c r="E920" i="17"/>
  <c r="E919" i="17"/>
  <c r="E918" i="17"/>
  <c r="E917" i="17"/>
  <c r="E916" i="17"/>
  <c r="E915" i="17"/>
  <c r="E914" i="17"/>
  <c r="E913" i="17"/>
  <c r="D913" i="17"/>
  <c r="E901" i="17"/>
  <c r="D901" i="17"/>
  <c r="T898" i="17"/>
  <c r="S898" i="17"/>
  <c r="R898" i="17"/>
  <c r="Q898" i="17"/>
  <c r="P898" i="17"/>
  <c r="O898" i="17"/>
  <c r="N898" i="17"/>
  <c r="M898" i="17"/>
  <c r="L898" i="17"/>
  <c r="K898" i="17"/>
  <c r="J898" i="17"/>
  <c r="I898" i="17"/>
  <c r="E889" i="17"/>
  <c r="D889" i="17"/>
  <c r="R881" i="17"/>
  <c r="Q881" i="17"/>
  <c r="O881" i="17"/>
  <c r="N881" i="17"/>
  <c r="M881" i="17"/>
  <c r="L881" i="17"/>
  <c r="K881" i="17"/>
  <c r="J881" i="17"/>
  <c r="I881" i="17"/>
  <c r="R880" i="17"/>
  <c r="P880" i="17"/>
  <c r="R879" i="17"/>
  <c r="P879" i="17"/>
  <c r="R878" i="17"/>
  <c r="P878" i="17"/>
  <c r="R877" i="17"/>
  <c r="R876" i="17"/>
  <c r="E876" i="17"/>
  <c r="D876" i="17"/>
  <c r="R875" i="17"/>
  <c r="P875" i="17"/>
  <c r="E875" i="17"/>
  <c r="D875" i="17"/>
  <c r="R874" i="17"/>
  <c r="E874" i="17"/>
  <c r="D874" i="17"/>
  <c r="R873" i="17"/>
  <c r="E873" i="17"/>
  <c r="R872" i="17"/>
  <c r="P872" i="17"/>
  <c r="E872" i="17"/>
  <c r="R871" i="17"/>
  <c r="E871" i="17"/>
  <c r="R870" i="17"/>
  <c r="E870" i="17"/>
  <c r="E869" i="17"/>
  <c r="E868" i="17"/>
  <c r="E867" i="17"/>
  <c r="D864" i="17"/>
  <c r="D863" i="17"/>
  <c r="D862" i="17"/>
  <c r="D861" i="17"/>
  <c r="D860" i="17"/>
  <c r="D859" i="17"/>
  <c r="D858" i="17"/>
  <c r="D857" i="17"/>
  <c r="D856" i="17"/>
  <c r="D855" i="17"/>
  <c r="D854" i="17"/>
  <c r="D852" i="17"/>
  <c r="D851" i="17"/>
  <c r="D850" i="17"/>
  <c r="D849" i="17"/>
  <c r="D848" i="17"/>
  <c r="D847" i="17"/>
  <c r="D846" i="17"/>
  <c r="D845" i="17"/>
  <c r="D844" i="17"/>
  <c r="D843" i="17"/>
  <c r="D842" i="17"/>
  <c r="D840" i="17"/>
  <c r="D839" i="17"/>
  <c r="D838" i="17"/>
  <c r="D837" i="17"/>
  <c r="D836" i="17"/>
  <c r="D835" i="17"/>
  <c r="D834" i="17"/>
  <c r="D833" i="17"/>
  <c r="D832" i="17"/>
  <c r="D831" i="17"/>
  <c r="D830" i="17"/>
  <c r="E828" i="17"/>
  <c r="D828" i="17"/>
  <c r="E827" i="17"/>
  <c r="D827" i="17"/>
  <c r="E826" i="17"/>
  <c r="D826" i="17"/>
  <c r="E825" i="17"/>
  <c r="D825" i="17"/>
  <c r="E824" i="17"/>
  <c r="D824" i="17"/>
  <c r="E823" i="17"/>
  <c r="D823" i="17"/>
  <c r="E822" i="17"/>
  <c r="D822" i="17"/>
  <c r="E821" i="17"/>
  <c r="D821" i="17"/>
  <c r="E820" i="17"/>
  <c r="D820" i="17"/>
  <c r="E819" i="17"/>
  <c r="D819" i="17"/>
  <c r="E818" i="17"/>
  <c r="D818" i="17"/>
  <c r="E816" i="17"/>
  <c r="D816" i="17"/>
  <c r="E815" i="17"/>
  <c r="D815" i="17"/>
  <c r="E814" i="17"/>
  <c r="D814" i="17"/>
  <c r="E813" i="17"/>
  <c r="D813" i="17"/>
  <c r="E812" i="17"/>
  <c r="D812" i="17"/>
  <c r="E811" i="17"/>
  <c r="D811" i="17"/>
  <c r="E810" i="17"/>
  <c r="D810" i="17"/>
  <c r="E809" i="17"/>
  <c r="D809" i="17"/>
  <c r="E808" i="17"/>
  <c r="D808" i="17"/>
  <c r="E807" i="17"/>
  <c r="D807" i="17"/>
  <c r="E806" i="17"/>
  <c r="D806" i="17"/>
  <c r="E804" i="17"/>
  <c r="D804" i="17"/>
  <c r="E803" i="17"/>
  <c r="D803" i="17"/>
  <c r="E802" i="17"/>
  <c r="D802" i="17"/>
  <c r="E801" i="17"/>
  <c r="D801" i="17"/>
  <c r="E800" i="17"/>
  <c r="D800" i="17"/>
  <c r="E799" i="17"/>
  <c r="D799" i="17"/>
  <c r="E798" i="17"/>
  <c r="D798" i="17"/>
  <c r="E797" i="17"/>
  <c r="D797" i="17"/>
  <c r="E796" i="17"/>
  <c r="D796" i="17"/>
  <c r="E795" i="17"/>
  <c r="D795" i="17"/>
  <c r="E794" i="17"/>
  <c r="D794" i="17"/>
  <c r="E792" i="17"/>
  <c r="D792" i="17"/>
  <c r="E791" i="17"/>
  <c r="D791" i="17"/>
  <c r="E790" i="17"/>
  <c r="D790" i="17"/>
  <c r="E789" i="17"/>
  <c r="D789" i="17"/>
  <c r="E788" i="17"/>
  <c r="D788" i="17"/>
  <c r="E787" i="17"/>
  <c r="D787" i="17"/>
  <c r="E786" i="17"/>
  <c r="D786" i="17"/>
  <c r="E785" i="17"/>
  <c r="D785" i="17"/>
  <c r="E784" i="17"/>
  <c r="D784" i="17"/>
  <c r="E783" i="17"/>
  <c r="D783" i="17"/>
  <c r="E782" i="17"/>
  <c r="D782" i="17"/>
  <c r="E780" i="17"/>
  <c r="D780" i="17"/>
  <c r="E779" i="17"/>
  <c r="D779" i="17"/>
  <c r="E778" i="17"/>
  <c r="D778" i="17"/>
  <c r="E777" i="17"/>
  <c r="D777" i="17"/>
  <c r="E776" i="17"/>
  <c r="D776" i="17"/>
  <c r="E775" i="17"/>
  <c r="D775" i="17"/>
  <c r="E774" i="17"/>
  <c r="D774" i="17"/>
  <c r="E773" i="17"/>
  <c r="D773" i="17"/>
  <c r="E772" i="17"/>
  <c r="D772" i="17"/>
  <c r="E771" i="17"/>
  <c r="D771" i="17"/>
  <c r="E770" i="17"/>
  <c r="D770" i="17"/>
  <c r="E768" i="17"/>
  <c r="D768" i="17"/>
  <c r="E767" i="17"/>
  <c r="D767" i="17"/>
  <c r="E766" i="17"/>
  <c r="D766" i="17"/>
  <c r="E765" i="17"/>
  <c r="D765" i="17"/>
  <c r="E764" i="17"/>
  <c r="D764" i="17"/>
  <c r="E763" i="17"/>
  <c r="D763" i="17"/>
  <c r="E762" i="17"/>
  <c r="D762" i="17"/>
  <c r="E761" i="17"/>
  <c r="D761" i="17"/>
  <c r="E760" i="17"/>
  <c r="D760" i="17"/>
  <c r="E759" i="17"/>
  <c r="D759" i="17"/>
  <c r="E758" i="17"/>
  <c r="D758" i="17"/>
  <c r="E756" i="17"/>
  <c r="D756" i="17"/>
  <c r="E755" i="17"/>
  <c r="D755" i="17"/>
  <c r="E754" i="17"/>
  <c r="D754" i="17"/>
  <c r="E753" i="17"/>
  <c r="D753" i="17"/>
  <c r="E752" i="17"/>
  <c r="D752" i="17"/>
  <c r="E751" i="17"/>
  <c r="D751" i="17"/>
  <c r="E750" i="17"/>
  <c r="D750" i="17"/>
  <c r="E749" i="17"/>
  <c r="D749" i="17"/>
  <c r="E748" i="17"/>
  <c r="D748" i="17"/>
  <c r="E747" i="17"/>
  <c r="D747" i="17"/>
  <c r="E746" i="17"/>
  <c r="D746" i="17"/>
  <c r="E744" i="17"/>
  <c r="D744" i="17"/>
  <c r="E743" i="17"/>
  <c r="D743" i="17"/>
  <c r="E742" i="17"/>
  <c r="D742" i="17"/>
  <c r="E741" i="17"/>
  <c r="D741" i="17"/>
  <c r="E740" i="17"/>
  <c r="D740" i="17"/>
  <c r="E739" i="17"/>
  <c r="D739" i="17"/>
  <c r="E738" i="17"/>
  <c r="D738" i="17"/>
  <c r="E737" i="17"/>
  <c r="D737" i="17"/>
  <c r="E736" i="17"/>
  <c r="D736" i="17"/>
  <c r="E735" i="17"/>
  <c r="D735" i="17"/>
  <c r="E734" i="17"/>
  <c r="D734" i="17"/>
  <c r="E732" i="17"/>
  <c r="D732" i="17"/>
  <c r="E731" i="17"/>
  <c r="D731" i="17"/>
  <c r="E730" i="17"/>
  <c r="D730" i="17"/>
  <c r="E729" i="17"/>
  <c r="D729" i="17"/>
  <c r="E728" i="17"/>
  <c r="D728" i="17"/>
  <c r="E727" i="17"/>
  <c r="D727" i="17"/>
  <c r="E726" i="17"/>
  <c r="D726" i="17"/>
  <c r="E725" i="17"/>
  <c r="D725" i="17"/>
  <c r="E724" i="17"/>
  <c r="D724" i="17"/>
  <c r="E723" i="17"/>
  <c r="D723" i="17"/>
  <c r="E722" i="17"/>
  <c r="D722" i="17"/>
  <c r="E720" i="17"/>
  <c r="D720" i="17"/>
  <c r="E719" i="17"/>
  <c r="D719" i="17"/>
  <c r="E718" i="17"/>
  <c r="D718" i="17"/>
  <c r="E717" i="17"/>
  <c r="D717" i="17"/>
  <c r="E716" i="17"/>
  <c r="D716" i="17"/>
  <c r="E715" i="17"/>
  <c r="D715" i="17"/>
  <c r="E714" i="17"/>
  <c r="D714" i="17"/>
  <c r="E713" i="17"/>
  <c r="D713" i="17"/>
  <c r="E712" i="17"/>
  <c r="D712" i="17"/>
  <c r="E711" i="17"/>
  <c r="D711" i="17"/>
  <c r="E710" i="17"/>
  <c r="D710" i="17"/>
  <c r="E709" i="17"/>
  <c r="D708" i="17"/>
  <c r="D707" i="17"/>
  <c r="D706" i="17"/>
  <c r="D705" i="17"/>
  <c r="D704" i="17"/>
  <c r="D703" i="17"/>
  <c r="D702" i="17"/>
  <c r="D701" i="17"/>
  <c r="D700" i="17"/>
  <c r="D699" i="17"/>
  <c r="D698" i="17"/>
  <c r="E697" i="17"/>
  <c r="D696" i="17"/>
  <c r="D695" i="17"/>
  <c r="D694" i="17"/>
  <c r="D693" i="17"/>
  <c r="D692" i="17"/>
  <c r="D691" i="17"/>
  <c r="D690" i="17"/>
  <c r="D689" i="17"/>
  <c r="D688" i="17"/>
  <c r="D687" i="17"/>
  <c r="D686" i="17"/>
  <c r="E685" i="17"/>
  <c r="D684" i="17"/>
  <c r="D683" i="17"/>
  <c r="D682" i="17"/>
  <c r="D681" i="17"/>
  <c r="D680" i="17"/>
  <c r="D679" i="17"/>
  <c r="D678" i="17"/>
  <c r="D677" i="17"/>
  <c r="D676" i="17"/>
  <c r="D675" i="17"/>
  <c r="D674" i="17"/>
  <c r="E673" i="17"/>
  <c r="D672" i="17"/>
  <c r="D671" i="17"/>
  <c r="D670" i="17"/>
  <c r="D669" i="17"/>
  <c r="D668" i="17"/>
  <c r="D667" i="17"/>
  <c r="D666" i="17"/>
  <c r="D665" i="17"/>
  <c r="D664" i="17"/>
  <c r="D663" i="17"/>
  <c r="D662" i="17"/>
  <c r="E661" i="17"/>
  <c r="D660" i="17"/>
  <c r="D659" i="17"/>
  <c r="D658" i="17"/>
  <c r="D657" i="17"/>
  <c r="D656" i="17"/>
  <c r="D655" i="17"/>
  <c r="D654" i="17"/>
  <c r="D653" i="17"/>
  <c r="D652" i="17"/>
  <c r="D651" i="17"/>
  <c r="D650" i="17"/>
  <c r="E649" i="17"/>
  <c r="D648" i="17"/>
  <c r="D647" i="17"/>
  <c r="D646" i="17"/>
  <c r="D645" i="17"/>
  <c r="D644" i="17"/>
  <c r="D643" i="17"/>
  <c r="D642" i="17"/>
  <c r="D641" i="17"/>
  <c r="D640" i="17"/>
  <c r="D639" i="17"/>
  <c r="D638" i="17"/>
  <c r="E637" i="17"/>
  <c r="D636" i="17"/>
  <c r="D635" i="17"/>
  <c r="D634" i="17"/>
  <c r="D633" i="17"/>
  <c r="D632" i="17"/>
  <c r="D631" i="17"/>
  <c r="D630" i="17"/>
  <c r="D629" i="17"/>
  <c r="D628" i="17"/>
  <c r="D627" i="17"/>
  <c r="D626" i="17"/>
  <c r="E625" i="17"/>
  <c r="D624" i="17"/>
  <c r="D623" i="17"/>
  <c r="D622" i="17"/>
  <c r="D621" i="17"/>
  <c r="D620" i="17"/>
  <c r="D619" i="17"/>
  <c r="D618" i="17"/>
  <c r="D617" i="17"/>
  <c r="D616" i="17"/>
  <c r="D615" i="17"/>
  <c r="D614" i="17"/>
  <c r="E613" i="17"/>
  <c r="D612" i="17"/>
  <c r="D611" i="17"/>
  <c r="D610" i="17"/>
  <c r="D609" i="17"/>
  <c r="D608" i="17"/>
  <c r="D607" i="17"/>
  <c r="D606" i="17"/>
  <c r="D605" i="17"/>
  <c r="D604" i="17"/>
  <c r="D603" i="17"/>
  <c r="D602" i="17"/>
  <c r="E601" i="17"/>
  <c r="D600" i="17"/>
  <c r="D599" i="17"/>
  <c r="D598" i="17"/>
  <c r="D597" i="17"/>
  <c r="D596" i="17"/>
  <c r="D595" i="17"/>
  <c r="D594" i="17"/>
  <c r="D593" i="17"/>
  <c r="D592" i="17"/>
  <c r="D591" i="17"/>
  <c r="D590" i="17"/>
  <c r="E589" i="17"/>
  <c r="D588" i="17"/>
  <c r="D587" i="17"/>
  <c r="D586" i="17"/>
  <c r="D585" i="17"/>
  <c r="D584" i="17"/>
  <c r="D583" i="17"/>
  <c r="D582" i="17"/>
  <c r="D581" i="17"/>
  <c r="D580" i="17"/>
  <c r="D579" i="17"/>
  <c r="D578" i="17"/>
  <c r="E576" i="17"/>
  <c r="D576" i="17"/>
  <c r="E575" i="17"/>
  <c r="D575" i="17"/>
  <c r="E574" i="17"/>
  <c r="D574" i="17"/>
  <c r="E573" i="17"/>
  <c r="D573" i="17"/>
  <c r="E572" i="17"/>
  <c r="D572" i="17"/>
  <c r="E571" i="17"/>
  <c r="D571" i="17"/>
  <c r="E570" i="17"/>
  <c r="D570" i="17"/>
  <c r="E569" i="17"/>
  <c r="D569" i="17"/>
  <c r="E568" i="17"/>
  <c r="D568" i="17"/>
  <c r="E567" i="17"/>
  <c r="D567" i="17"/>
  <c r="E566" i="17"/>
  <c r="D566" i="17"/>
  <c r="E565" i="17"/>
  <c r="D564" i="17"/>
  <c r="D563" i="17"/>
  <c r="D562" i="17"/>
  <c r="D561" i="17"/>
  <c r="D560" i="17"/>
  <c r="D559" i="17"/>
  <c r="D558" i="17"/>
  <c r="D557" i="17"/>
  <c r="D556" i="17"/>
  <c r="D555" i="17"/>
  <c r="D554" i="17"/>
  <c r="E553" i="17"/>
  <c r="D552" i="17"/>
  <c r="D551" i="17"/>
  <c r="D550" i="17"/>
  <c r="D549" i="17"/>
  <c r="D548" i="17"/>
  <c r="D547" i="17"/>
  <c r="D546" i="17"/>
  <c r="D545" i="17"/>
  <c r="D544" i="17"/>
  <c r="D543" i="17"/>
  <c r="D542" i="17"/>
  <c r="E541" i="17"/>
  <c r="D540" i="17"/>
  <c r="D539" i="17"/>
  <c r="D538" i="17"/>
  <c r="D537" i="17"/>
  <c r="D536" i="17"/>
  <c r="D535" i="17"/>
  <c r="D534" i="17"/>
  <c r="D533" i="17"/>
  <c r="D532" i="17"/>
  <c r="D531" i="17"/>
  <c r="D530" i="17"/>
  <c r="E529" i="17"/>
  <c r="D528" i="17"/>
  <c r="D527" i="17"/>
  <c r="D526" i="17"/>
  <c r="D525" i="17"/>
  <c r="D524" i="17"/>
  <c r="D523" i="17"/>
  <c r="D522" i="17"/>
  <c r="D521" i="17"/>
  <c r="D520" i="17"/>
  <c r="D519" i="17"/>
  <c r="D518" i="17"/>
  <c r="E517" i="17"/>
  <c r="D516" i="17"/>
  <c r="D515" i="17"/>
  <c r="D514" i="17"/>
  <c r="D513" i="17"/>
  <c r="D512" i="17"/>
  <c r="D511" i="17"/>
  <c r="D510" i="17"/>
  <c r="D509" i="17"/>
  <c r="D508" i="17"/>
  <c r="D507" i="17"/>
  <c r="D506" i="17"/>
  <c r="E505" i="17"/>
  <c r="D504" i="17"/>
  <c r="D503" i="17"/>
  <c r="D502" i="17"/>
  <c r="D501" i="17"/>
  <c r="D500" i="17"/>
  <c r="D499" i="17"/>
  <c r="D498" i="17"/>
  <c r="D497" i="17"/>
  <c r="D496" i="17"/>
  <c r="D495" i="17"/>
  <c r="D494" i="17"/>
  <c r="E493" i="17"/>
  <c r="D492" i="17"/>
  <c r="D491" i="17"/>
  <c r="D490" i="17"/>
  <c r="D489" i="17"/>
  <c r="D488" i="17"/>
  <c r="D487" i="17"/>
  <c r="D486" i="17"/>
  <c r="D485" i="17"/>
  <c r="D484" i="17"/>
  <c r="D483" i="17"/>
  <c r="D482" i="17"/>
  <c r="E481" i="17"/>
  <c r="D480" i="17"/>
  <c r="D479" i="17"/>
  <c r="D478" i="17"/>
  <c r="D477" i="17"/>
  <c r="D476" i="17"/>
  <c r="D475" i="17"/>
  <c r="D474" i="17"/>
  <c r="D473" i="17"/>
  <c r="D472" i="17"/>
  <c r="D471" i="17"/>
  <c r="D470" i="17"/>
  <c r="E469" i="17"/>
  <c r="D468" i="17"/>
  <c r="D467" i="17"/>
  <c r="D466" i="17"/>
  <c r="D465" i="17"/>
  <c r="D464" i="17"/>
  <c r="D463" i="17"/>
  <c r="D462" i="17"/>
  <c r="D461" i="17"/>
  <c r="D460" i="17"/>
  <c r="D459" i="17"/>
  <c r="D458" i="17"/>
  <c r="E457" i="17"/>
  <c r="D457" i="17"/>
  <c r="E445" i="17"/>
  <c r="D444" i="17"/>
  <c r="D443" i="17"/>
  <c r="D442" i="17"/>
  <c r="D441" i="17"/>
  <c r="D440" i="17"/>
  <c r="D439" i="17"/>
  <c r="D438" i="17"/>
  <c r="D437" i="17"/>
  <c r="D436" i="17"/>
  <c r="D435" i="17"/>
  <c r="D434" i="17"/>
  <c r="E432" i="17"/>
  <c r="D432" i="17"/>
  <c r="E431" i="17"/>
  <c r="D431" i="17"/>
  <c r="E430" i="17"/>
  <c r="D430" i="17"/>
  <c r="E429" i="17"/>
  <c r="D429" i="17"/>
  <c r="E428" i="17"/>
  <c r="D428" i="17"/>
  <c r="E427" i="17"/>
  <c r="D427" i="17"/>
  <c r="E426" i="17"/>
  <c r="D426" i="17"/>
  <c r="E425" i="17"/>
  <c r="D425" i="17"/>
  <c r="E424" i="17"/>
  <c r="D424" i="17"/>
  <c r="E423" i="17"/>
  <c r="D423" i="17"/>
  <c r="E422" i="17"/>
  <c r="D422" i="17"/>
  <c r="E421" i="17"/>
  <c r="D420" i="17"/>
  <c r="D419" i="17"/>
  <c r="D418" i="17"/>
  <c r="D417" i="17"/>
  <c r="D416" i="17"/>
  <c r="D415" i="17"/>
  <c r="D414" i="17"/>
  <c r="D413" i="17"/>
  <c r="D412" i="17"/>
  <c r="D411" i="17"/>
  <c r="D410" i="17"/>
  <c r="E409" i="17"/>
  <c r="D408" i="17"/>
  <c r="D407" i="17"/>
  <c r="D406" i="17"/>
  <c r="D405" i="17"/>
  <c r="D404" i="17"/>
  <c r="D403" i="17"/>
  <c r="D402" i="17"/>
  <c r="D401" i="17"/>
  <c r="D400" i="17"/>
  <c r="D399" i="17"/>
  <c r="D398" i="17"/>
  <c r="E397" i="17"/>
  <c r="D396" i="17"/>
  <c r="D395" i="17"/>
  <c r="D394" i="17"/>
  <c r="D393" i="17"/>
  <c r="D392" i="17"/>
  <c r="D391" i="17"/>
  <c r="D390" i="17"/>
  <c r="D389" i="17"/>
  <c r="D388" i="17"/>
  <c r="D387" i="17"/>
  <c r="D386" i="17"/>
  <c r="E385" i="17"/>
  <c r="D384" i="17"/>
  <c r="D383" i="17"/>
  <c r="D382" i="17"/>
  <c r="D381" i="17"/>
  <c r="D380" i="17"/>
  <c r="D379" i="17"/>
  <c r="D378" i="17"/>
  <c r="D377" i="17"/>
  <c r="D376" i="17"/>
  <c r="D375" i="17"/>
  <c r="D374" i="17"/>
  <c r="E373" i="17"/>
  <c r="D372" i="17"/>
  <c r="D371" i="17"/>
  <c r="D370" i="17"/>
  <c r="D369" i="17"/>
  <c r="D368" i="17"/>
  <c r="D367" i="17"/>
  <c r="D366" i="17"/>
  <c r="D365" i="17"/>
  <c r="D364" i="17"/>
  <c r="D363" i="17"/>
  <c r="D362" i="17"/>
  <c r="E361" i="17"/>
  <c r="D360" i="17"/>
  <c r="D359" i="17"/>
  <c r="D358" i="17"/>
  <c r="D357" i="17"/>
  <c r="D356" i="17"/>
  <c r="D355" i="17"/>
  <c r="D354" i="17"/>
  <c r="D353" i="17"/>
  <c r="D352" i="17"/>
  <c r="D351" i="17"/>
  <c r="D350" i="17"/>
  <c r="E349" i="17"/>
  <c r="D348" i="17"/>
  <c r="D347" i="17"/>
  <c r="D346" i="17"/>
  <c r="D345" i="17"/>
  <c r="D344" i="17"/>
  <c r="D343" i="17"/>
  <c r="D342" i="17"/>
  <c r="D341" i="17"/>
  <c r="D340" i="17"/>
  <c r="D339" i="17"/>
  <c r="D338" i="17"/>
  <c r="E337" i="17"/>
  <c r="D336" i="17"/>
  <c r="D335" i="17"/>
  <c r="D334" i="17"/>
  <c r="D333" i="17"/>
  <c r="D332" i="17"/>
  <c r="D331" i="17"/>
  <c r="D330" i="17"/>
  <c r="D329" i="17"/>
  <c r="D328" i="17"/>
  <c r="D327" i="17"/>
  <c r="D326" i="17"/>
  <c r="E325" i="17"/>
  <c r="D324" i="17"/>
  <c r="D323" i="17"/>
  <c r="D322" i="17"/>
  <c r="D321" i="17"/>
  <c r="D320" i="17"/>
  <c r="D319" i="17"/>
  <c r="D318" i="17"/>
  <c r="D317" i="17"/>
  <c r="D316" i="17"/>
  <c r="D315" i="17"/>
  <c r="D314" i="17"/>
  <c r="E313" i="17"/>
  <c r="D312" i="17"/>
  <c r="D311" i="17"/>
  <c r="D310" i="17"/>
  <c r="D309" i="17"/>
  <c r="D308" i="17"/>
  <c r="D307" i="17"/>
  <c r="D306" i="17"/>
  <c r="D305" i="17"/>
  <c r="D304" i="17"/>
  <c r="D303" i="17"/>
  <c r="D302" i="17"/>
  <c r="E301" i="17"/>
  <c r="D300" i="17"/>
  <c r="D299" i="17"/>
  <c r="D298" i="17"/>
  <c r="D297" i="17"/>
  <c r="D296" i="17"/>
  <c r="D295" i="17"/>
  <c r="D294" i="17"/>
  <c r="D293" i="17"/>
  <c r="D292" i="17"/>
  <c r="D291" i="17"/>
  <c r="D290" i="17"/>
  <c r="E288" i="17"/>
  <c r="D288" i="17"/>
  <c r="E287" i="17"/>
  <c r="D287" i="17"/>
  <c r="E286" i="17"/>
  <c r="D286" i="17"/>
  <c r="E285" i="17"/>
  <c r="D285" i="17"/>
  <c r="E284" i="17"/>
  <c r="D284" i="17"/>
  <c r="E283" i="17"/>
  <c r="D283" i="17"/>
  <c r="E282" i="17"/>
  <c r="D282" i="17"/>
  <c r="E281" i="17"/>
  <c r="D281" i="17"/>
  <c r="E280" i="17"/>
  <c r="D280" i="17"/>
  <c r="E279" i="17"/>
  <c r="D279" i="17"/>
  <c r="E278" i="17"/>
  <c r="D278" i="17"/>
  <c r="E277" i="17"/>
  <c r="D276" i="17"/>
  <c r="D275" i="17"/>
  <c r="D274" i="17"/>
  <c r="D273" i="17"/>
  <c r="D272" i="17"/>
  <c r="D271" i="17"/>
  <c r="D270" i="17"/>
  <c r="D269" i="17"/>
  <c r="D268" i="17"/>
  <c r="D267" i="17"/>
  <c r="D266" i="17"/>
  <c r="E265" i="17"/>
  <c r="D264" i="17"/>
  <c r="D263" i="17"/>
  <c r="D262" i="17"/>
  <c r="D261" i="17"/>
  <c r="D260" i="17"/>
  <c r="D259" i="17"/>
  <c r="D258" i="17"/>
  <c r="D257" i="17"/>
  <c r="D256" i="17"/>
  <c r="D255" i="17"/>
  <c r="D254" i="17"/>
  <c r="E253" i="17"/>
  <c r="D252" i="17"/>
  <c r="D251" i="17"/>
  <c r="D250" i="17"/>
  <c r="D249" i="17"/>
  <c r="D248" i="17"/>
  <c r="D247" i="17"/>
  <c r="D246" i="17"/>
  <c r="D245" i="17"/>
  <c r="D244" i="17"/>
  <c r="D243" i="17"/>
  <c r="D242" i="17"/>
  <c r="E241" i="17"/>
  <c r="D240" i="17"/>
  <c r="D239" i="17"/>
  <c r="D238" i="17"/>
  <c r="D237" i="17"/>
  <c r="D236" i="17"/>
  <c r="D235" i="17"/>
  <c r="D234" i="17"/>
  <c r="D233" i="17"/>
  <c r="D232" i="17"/>
  <c r="D231" i="17"/>
  <c r="D230" i="17"/>
  <c r="E229" i="17"/>
  <c r="D228" i="17"/>
  <c r="D227" i="17"/>
  <c r="D226" i="17"/>
  <c r="D225" i="17"/>
  <c r="D224" i="17"/>
  <c r="D223" i="17"/>
  <c r="D222" i="17"/>
  <c r="D221" i="17"/>
  <c r="D220" i="17"/>
  <c r="D219" i="17"/>
  <c r="D218" i="17"/>
  <c r="E217" i="17"/>
  <c r="D216" i="17"/>
  <c r="D215" i="17"/>
  <c r="D214" i="17"/>
  <c r="D213" i="17"/>
  <c r="D212" i="17"/>
  <c r="D211" i="17"/>
  <c r="D210" i="17"/>
  <c r="D209" i="17"/>
  <c r="D208" i="17"/>
  <c r="D207" i="17"/>
  <c r="D206" i="17"/>
  <c r="E205" i="17"/>
  <c r="D204" i="17"/>
  <c r="D203" i="17"/>
  <c r="D202" i="17"/>
  <c r="D201" i="17"/>
  <c r="D200" i="17"/>
  <c r="D199" i="17"/>
  <c r="D198" i="17"/>
  <c r="D197" i="17"/>
  <c r="D196" i="17"/>
  <c r="D195" i="17"/>
  <c r="D194" i="17"/>
  <c r="E193" i="17"/>
  <c r="D192" i="17"/>
  <c r="D191" i="17"/>
  <c r="D190" i="17"/>
  <c r="D189" i="17"/>
  <c r="D188" i="17"/>
  <c r="D187" i="17"/>
  <c r="D186" i="17"/>
  <c r="D185" i="17"/>
  <c r="D184" i="17"/>
  <c r="D183" i="17"/>
  <c r="D182" i="17"/>
  <c r="E181" i="17"/>
  <c r="D180" i="17"/>
  <c r="D179" i="17"/>
  <c r="D178" i="17"/>
  <c r="D177" i="17"/>
  <c r="D176" i="17"/>
  <c r="D175" i="17"/>
  <c r="D174" i="17"/>
  <c r="D173" i="17"/>
  <c r="D172" i="17"/>
  <c r="D171" i="17"/>
  <c r="D170" i="17"/>
  <c r="E169" i="17"/>
  <c r="D168" i="17"/>
  <c r="D167" i="17"/>
  <c r="D166" i="17"/>
  <c r="D165" i="17"/>
  <c r="D164" i="17"/>
  <c r="D163" i="17"/>
  <c r="D162" i="17"/>
  <c r="D161" i="17"/>
  <c r="D160" i="17"/>
  <c r="D159" i="17"/>
  <c r="D158" i="17"/>
  <c r="E157" i="17"/>
  <c r="D156" i="17"/>
  <c r="D155" i="17"/>
  <c r="D154" i="17"/>
  <c r="D153" i="17"/>
  <c r="D152" i="17"/>
  <c r="D151" i="17"/>
  <c r="D150" i="17"/>
  <c r="D149" i="17"/>
  <c r="D148" i="17"/>
  <c r="D147" i="17"/>
  <c r="D146" i="17"/>
  <c r="E145" i="17"/>
  <c r="D144" i="17"/>
  <c r="D143" i="17"/>
  <c r="D142" i="17"/>
  <c r="D141" i="17"/>
  <c r="D140" i="17"/>
  <c r="D139" i="17"/>
  <c r="D138" i="17"/>
  <c r="D137" i="17"/>
  <c r="D136" i="17"/>
  <c r="D135" i="17"/>
  <c r="D134" i="17"/>
  <c r="E133" i="17"/>
  <c r="D132" i="17"/>
  <c r="D131" i="17"/>
  <c r="D130" i="17"/>
  <c r="D129" i="17"/>
  <c r="D128" i="17"/>
  <c r="D127" i="17"/>
  <c r="D126" i="17"/>
  <c r="D125" i="17"/>
  <c r="D124" i="17"/>
  <c r="D123" i="17"/>
  <c r="D122" i="17"/>
  <c r="E121" i="17"/>
  <c r="D120" i="17"/>
  <c r="D119" i="17"/>
  <c r="D118" i="17"/>
  <c r="D117" i="17"/>
  <c r="D116" i="17"/>
  <c r="D115" i="17"/>
  <c r="D114" i="17"/>
  <c r="D113" i="17"/>
  <c r="D112" i="17"/>
  <c r="D111" i="17"/>
  <c r="D110" i="17"/>
  <c r="E109" i="17"/>
  <c r="D108" i="17"/>
  <c r="D107" i="17"/>
  <c r="D105" i="17"/>
  <c r="D104" i="17"/>
  <c r="D103" i="17"/>
  <c r="D102" i="17"/>
  <c r="D101" i="17"/>
  <c r="D100" i="17"/>
  <c r="D99" i="17"/>
  <c r="D98" i="17"/>
  <c r="E97" i="17"/>
  <c r="D96" i="17"/>
  <c r="D95" i="17"/>
  <c r="D93" i="17"/>
  <c r="D92" i="17"/>
  <c r="D91" i="17"/>
  <c r="D90" i="17"/>
  <c r="D89" i="17"/>
  <c r="D88" i="17"/>
  <c r="D87" i="17"/>
  <c r="D86" i="17"/>
  <c r="E85" i="17"/>
  <c r="D84" i="17"/>
  <c r="D83" i="17"/>
  <c r="D81" i="17"/>
  <c r="D80" i="17"/>
  <c r="D79" i="17"/>
  <c r="D78" i="17"/>
  <c r="D77" i="17"/>
  <c r="D76" i="17"/>
  <c r="D75" i="17"/>
  <c r="D74" i="17"/>
  <c r="E73" i="17"/>
  <c r="D72" i="17"/>
  <c r="D71" i="17"/>
  <c r="D69" i="17"/>
  <c r="D68" i="17"/>
  <c r="D67" i="17"/>
  <c r="D66" i="17"/>
  <c r="D65" i="17"/>
  <c r="D64" i="17"/>
  <c r="D63" i="17"/>
  <c r="D62" i="17"/>
  <c r="E61" i="17"/>
  <c r="D60" i="17"/>
  <c r="D59" i="17"/>
  <c r="D57" i="17"/>
  <c r="D56" i="17"/>
  <c r="D55" i="17"/>
  <c r="D54" i="17"/>
  <c r="D53" i="17"/>
  <c r="D52" i="17"/>
  <c r="D51" i="17"/>
  <c r="D50" i="17"/>
  <c r="E49" i="17"/>
  <c r="D48" i="17"/>
  <c r="D47" i="17"/>
  <c r="D45" i="17"/>
  <c r="D44" i="17"/>
  <c r="D43" i="17"/>
  <c r="D42" i="17"/>
  <c r="D41" i="17"/>
  <c r="D40" i="17"/>
  <c r="D39" i="17"/>
  <c r="D38" i="17"/>
  <c r="E37" i="17"/>
  <c r="D36" i="17"/>
  <c r="D35" i="17"/>
  <c r="D34" i="17"/>
  <c r="D33" i="17"/>
  <c r="D31" i="17"/>
  <c r="D30" i="17"/>
  <c r="D29" i="17"/>
  <c r="D28" i="17"/>
  <c r="D27" i="17"/>
  <c r="D26" i="17"/>
  <c r="E25" i="17"/>
  <c r="D24" i="17"/>
  <c r="D23" i="17"/>
  <c r="D22" i="17"/>
  <c r="D21" i="17"/>
  <c r="D20" i="17"/>
  <c r="D19" i="17"/>
  <c r="D18" i="17"/>
  <c r="D17" i="17"/>
  <c r="D16" i="17"/>
  <c r="D15" i="17"/>
  <c r="D14" i="17"/>
  <c r="E13" i="17"/>
  <c r="D12" i="17"/>
  <c r="D11" i="17"/>
  <c r="D9" i="17"/>
  <c r="D8" i="17"/>
  <c r="D7" i="17"/>
  <c r="D6" i="17"/>
  <c r="D5" i="17"/>
  <c r="D4" i="17"/>
  <c r="D3" i="17"/>
  <c r="D2" i="17"/>
  <c r="D289" i="17" l="1"/>
  <c r="P881" i="17"/>
  <c r="D733" i="17"/>
  <c r="D757" i="17"/>
  <c r="D781" i="17"/>
  <c r="D805" i="17"/>
  <c r="E289" i="17"/>
  <c r="D877" i="17"/>
  <c r="D325" i="17"/>
  <c r="D373" i="17"/>
  <c r="D421" i="17"/>
  <c r="E433" i="17"/>
  <c r="D469" i="17"/>
  <c r="D517" i="17"/>
  <c r="D565" i="17"/>
  <c r="E577" i="17"/>
  <c r="D601" i="17"/>
  <c r="D649" i="17"/>
  <c r="D697" i="17"/>
  <c r="E733" i="17"/>
  <c r="E757" i="17"/>
  <c r="E781" i="17"/>
  <c r="E805" i="17"/>
  <c r="E877" i="17"/>
  <c r="E937" i="17"/>
  <c r="E949" i="17"/>
  <c r="E985" i="17"/>
  <c r="D37" i="17"/>
  <c r="D85" i="17"/>
  <c r="D133" i="17"/>
  <c r="D181" i="17"/>
  <c r="D229" i="17"/>
  <c r="D277" i="17"/>
  <c r="D829" i="17"/>
  <c r="E1009" i="17"/>
  <c r="D73" i="17"/>
  <c r="D169" i="17"/>
  <c r="D217" i="17"/>
  <c r="D265" i="17"/>
  <c r="D313" i="17"/>
  <c r="D361" i="17"/>
  <c r="D409" i="17"/>
  <c r="D445" i="17"/>
  <c r="D505" i="17"/>
  <c r="D553" i="17"/>
  <c r="D589" i="17"/>
  <c r="D637" i="17"/>
  <c r="D685" i="17"/>
  <c r="D865" i="17"/>
  <c r="E925" i="17"/>
  <c r="D25" i="17"/>
  <c r="D121" i="17"/>
  <c r="D13" i="17"/>
  <c r="D61" i="17"/>
  <c r="D109" i="17"/>
  <c r="D157" i="17"/>
  <c r="D205" i="17"/>
  <c r="D253" i="17"/>
  <c r="D301" i="17"/>
  <c r="D349" i="17"/>
  <c r="D397" i="17"/>
  <c r="D493" i="17"/>
  <c r="D541" i="17"/>
  <c r="D625" i="17"/>
  <c r="D673" i="17"/>
  <c r="E721" i="17"/>
  <c r="E745" i="17"/>
  <c r="E769" i="17"/>
  <c r="E793" i="17"/>
  <c r="E817" i="17"/>
  <c r="D853" i="17"/>
  <c r="D49" i="17"/>
  <c r="D97" i="17"/>
  <c r="D145" i="17"/>
  <c r="D193" i="17"/>
  <c r="D241" i="17"/>
  <c r="D337" i="17"/>
  <c r="D385" i="17"/>
  <c r="D433" i="17"/>
  <c r="D481" i="17"/>
  <c r="D529" i="17"/>
  <c r="D577" i="17"/>
  <c r="D613" i="17"/>
  <c r="D661" i="17"/>
  <c r="D709" i="17"/>
  <c r="D721" i="17"/>
  <c r="D745" i="17"/>
  <c r="D769" i="17"/>
  <c r="D793" i="17"/>
  <c r="D817" i="17"/>
  <c r="D841" i="17"/>
  <c r="Q35" i="14"/>
  <c r="P35" i="14"/>
  <c r="O35" i="14"/>
  <c r="N35" i="14"/>
  <c r="M35" i="14"/>
  <c r="L35" i="14"/>
  <c r="K35" i="14"/>
  <c r="J35" i="14"/>
  <c r="I35" i="14"/>
  <c r="H35" i="14"/>
  <c r="G35" i="14"/>
  <c r="F35" i="14"/>
  <c r="V34" i="14"/>
  <c r="W34" i="14" s="1"/>
  <c r="X34" i="14" s="1"/>
  <c r="Y34" i="14" s="1"/>
  <c r="R34" i="14"/>
  <c r="S34" i="14" s="1"/>
  <c r="T34" i="14" s="1"/>
  <c r="V33" i="14"/>
  <c r="W33" i="14" s="1"/>
  <c r="X33" i="14" s="1"/>
  <c r="Y33" i="14" s="1"/>
  <c r="R33" i="14"/>
  <c r="S33" i="14" s="1"/>
  <c r="T33" i="14" s="1"/>
  <c r="V32" i="14"/>
  <c r="W32" i="14" s="1"/>
  <c r="X32" i="14" s="1"/>
  <c r="Y32" i="14" s="1"/>
  <c r="R32" i="14"/>
  <c r="S32" i="14" s="1"/>
  <c r="T32" i="14" s="1"/>
  <c r="U32" i="14" s="1"/>
  <c r="V31" i="14"/>
  <c r="W31" i="14" s="1"/>
  <c r="X31" i="14" s="1"/>
  <c r="Y31" i="14" s="1"/>
  <c r="R31" i="14"/>
  <c r="S31" i="14" s="1"/>
  <c r="T31" i="14" s="1"/>
  <c r="V30" i="14"/>
  <c r="W30" i="14" s="1"/>
  <c r="X30" i="14" s="1"/>
  <c r="Y30" i="14" s="1"/>
  <c r="R30" i="14"/>
  <c r="S30" i="14" s="1"/>
  <c r="T30" i="14" s="1"/>
  <c r="V29" i="14"/>
  <c r="W29" i="14" s="1"/>
  <c r="X29" i="14" s="1"/>
  <c r="Y29" i="14" s="1"/>
  <c r="R29" i="14"/>
  <c r="S29" i="14" s="1"/>
  <c r="T29" i="14" s="1"/>
  <c r="U29" i="14" s="1"/>
  <c r="V28" i="14"/>
  <c r="W28" i="14" s="1"/>
  <c r="X28" i="14" s="1"/>
  <c r="Y28" i="14" s="1"/>
  <c r="R28" i="14"/>
  <c r="S28" i="14" s="1"/>
  <c r="T28" i="14" s="1"/>
  <c r="U28" i="14" s="1"/>
  <c r="V27" i="14"/>
  <c r="W27" i="14" s="1"/>
  <c r="X27" i="14" s="1"/>
  <c r="Y27" i="14" s="1"/>
  <c r="R27" i="14"/>
  <c r="S27" i="14" s="1"/>
  <c r="T27" i="14" s="1"/>
  <c r="V26" i="14"/>
  <c r="W26" i="14" s="1"/>
  <c r="X26" i="14" s="1"/>
  <c r="Y26" i="14" s="1"/>
  <c r="R26" i="14"/>
  <c r="S26" i="14" s="1"/>
  <c r="T26" i="14" s="1"/>
  <c r="V25" i="14"/>
  <c r="W25" i="14" s="1"/>
  <c r="X25" i="14" s="1"/>
  <c r="Y25" i="14" s="1"/>
  <c r="R25" i="14"/>
  <c r="S25" i="14" s="1"/>
  <c r="T25" i="14" s="1"/>
  <c r="V24" i="14"/>
  <c r="W24" i="14" s="1"/>
  <c r="X24" i="14" s="1"/>
  <c r="Y24" i="14" s="1"/>
  <c r="R24" i="14"/>
  <c r="S24" i="14" s="1"/>
  <c r="T24" i="14" s="1"/>
  <c r="U24" i="14" s="1"/>
  <c r="Z33" i="14" l="1"/>
  <c r="AA33" i="14" s="1"/>
  <c r="AB33" i="14" s="1"/>
  <c r="G23" i="24" s="1"/>
  <c r="J23" i="24" s="1"/>
  <c r="K23" i="24" s="1"/>
  <c r="L23" i="24" s="1"/>
  <c r="V35" i="14"/>
  <c r="W35" i="14" s="1"/>
  <c r="X35" i="14" s="1"/>
  <c r="Y35" i="14" s="1"/>
  <c r="Z28" i="14"/>
  <c r="AA28" i="14" s="1"/>
  <c r="AB28" i="14" s="1"/>
  <c r="G18" i="24" s="1"/>
  <c r="J18" i="24" s="1"/>
  <c r="K18" i="24" s="1"/>
  <c r="L18" i="24" s="1"/>
  <c r="Z34" i="14"/>
  <c r="AA34" i="14" s="1"/>
  <c r="AB34" i="14" s="1"/>
  <c r="G24" i="24" s="1"/>
  <c r="J24" i="24" s="1"/>
  <c r="K24" i="24" s="1"/>
  <c r="L24" i="24" s="1"/>
  <c r="U34" i="14"/>
  <c r="Z26" i="14"/>
  <c r="AA26" i="14" s="1"/>
  <c r="AB26" i="14" s="1"/>
  <c r="G16" i="24" s="1"/>
  <c r="J16" i="24" s="1"/>
  <c r="K16" i="24" s="1"/>
  <c r="L16" i="24" s="1"/>
  <c r="U26" i="14"/>
  <c r="Z30" i="14"/>
  <c r="AA30" i="14" s="1"/>
  <c r="AB30" i="14" s="1"/>
  <c r="G20" i="24" s="1"/>
  <c r="J20" i="24" s="1"/>
  <c r="K20" i="24" s="1"/>
  <c r="L20" i="24" s="1"/>
  <c r="U30" i="14"/>
  <c r="Z27" i="14"/>
  <c r="AA27" i="14" s="1"/>
  <c r="AB27" i="14" s="1"/>
  <c r="G17" i="24" s="1"/>
  <c r="J17" i="24" s="1"/>
  <c r="K17" i="24" s="1"/>
  <c r="L17" i="24" s="1"/>
  <c r="U27" i="14"/>
  <c r="Z31" i="14"/>
  <c r="AA31" i="14" s="1"/>
  <c r="AB31" i="14" s="1"/>
  <c r="G21" i="24" s="1"/>
  <c r="J21" i="24" s="1"/>
  <c r="K21" i="24" s="1"/>
  <c r="L21" i="24" s="1"/>
  <c r="U31" i="14"/>
  <c r="Z32" i="14"/>
  <c r="AA32" i="14" s="1"/>
  <c r="AB32" i="14" s="1"/>
  <c r="G22" i="24" s="1"/>
  <c r="J22" i="24" s="1"/>
  <c r="K22" i="24" s="1"/>
  <c r="L22" i="24" s="1"/>
  <c r="U33" i="14"/>
  <c r="Z25" i="14"/>
  <c r="AA25" i="14" s="1"/>
  <c r="AB25" i="14" s="1"/>
  <c r="G15" i="24" s="1"/>
  <c r="J15" i="24" s="1"/>
  <c r="K15" i="24" s="1"/>
  <c r="L15" i="24" s="1"/>
  <c r="Z24" i="14"/>
  <c r="AA24" i="14" s="1"/>
  <c r="AB24" i="14" s="1"/>
  <c r="G14" i="24" s="1"/>
  <c r="J14" i="24" s="1"/>
  <c r="K14" i="24" s="1"/>
  <c r="L14" i="24" s="1"/>
  <c r="U25" i="14"/>
  <c r="Z29" i="14"/>
  <c r="AA29" i="14" s="1"/>
  <c r="AB29" i="14" s="1"/>
  <c r="G19" i="24" s="1"/>
  <c r="J19" i="24" s="1"/>
  <c r="K19" i="24" s="1"/>
  <c r="L19" i="24" s="1"/>
  <c r="R35" i="14"/>
  <c r="S35" i="14" s="1"/>
  <c r="T35" i="14" s="1"/>
  <c r="Z35" i="14" l="1"/>
  <c r="AA35" i="14" s="1"/>
  <c r="AB35" i="14" s="1"/>
  <c r="G25" i="24" s="1"/>
  <c r="J25" i="24" s="1"/>
  <c r="K25" i="24" s="1"/>
  <c r="L25" i="24" s="1"/>
  <c r="U35" i="14"/>
  <c r="Q17" i="14" l="1"/>
  <c r="P17" i="14"/>
  <c r="O17" i="14"/>
  <c r="N17" i="14"/>
  <c r="M17" i="14"/>
  <c r="L17" i="14"/>
  <c r="K17" i="14"/>
  <c r="J17" i="14"/>
  <c r="I17" i="14"/>
  <c r="H17" i="14"/>
  <c r="G17" i="14"/>
  <c r="F17" i="14"/>
  <c r="V16" i="14"/>
  <c r="W16" i="14" s="1"/>
  <c r="X16" i="14" s="1"/>
  <c r="Y16" i="14" s="1"/>
  <c r="R16" i="14"/>
  <c r="S16" i="14" s="1"/>
  <c r="T16" i="14" s="1"/>
  <c r="V15" i="14"/>
  <c r="W15" i="14" s="1"/>
  <c r="X15" i="14" s="1"/>
  <c r="Y15" i="14" s="1"/>
  <c r="R15" i="14"/>
  <c r="S15" i="14" s="1"/>
  <c r="T15" i="14" s="1"/>
  <c r="V14" i="14"/>
  <c r="W14" i="14" s="1"/>
  <c r="X14" i="14" s="1"/>
  <c r="Y14" i="14" s="1"/>
  <c r="R14" i="14"/>
  <c r="S14" i="14" s="1"/>
  <c r="T14" i="14" s="1"/>
  <c r="V13" i="14"/>
  <c r="W13" i="14" s="1"/>
  <c r="X13" i="14" s="1"/>
  <c r="Y13" i="14" s="1"/>
  <c r="R13" i="14"/>
  <c r="S13" i="14" s="1"/>
  <c r="T13" i="14" s="1"/>
  <c r="V12" i="14"/>
  <c r="W12" i="14" s="1"/>
  <c r="X12" i="14" s="1"/>
  <c r="Y12" i="14" s="1"/>
  <c r="R12" i="14"/>
  <c r="S12" i="14" s="1"/>
  <c r="T12" i="14" s="1"/>
  <c r="V11" i="14"/>
  <c r="W11" i="14" s="1"/>
  <c r="X11" i="14" s="1"/>
  <c r="Y11" i="14" s="1"/>
  <c r="R11" i="14"/>
  <c r="S11" i="14" s="1"/>
  <c r="T11" i="14" s="1"/>
  <c r="V10" i="14"/>
  <c r="W10" i="14" s="1"/>
  <c r="X10" i="14" s="1"/>
  <c r="Y10" i="14" s="1"/>
  <c r="R10" i="14"/>
  <c r="S10" i="14" s="1"/>
  <c r="T10" i="14" s="1"/>
  <c r="V9" i="14"/>
  <c r="W9" i="14" s="1"/>
  <c r="X9" i="14" s="1"/>
  <c r="Y9" i="14" s="1"/>
  <c r="R9" i="14"/>
  <c r="S9" i="14" s="1"/>
  <c r="T9" i="14" s="1"/>
  <c r="V8" i="14"/>
  <c r="W8" i="14" s="1"/>
  <c r="X8" i="14" s="1"/>
  <c r="Y8" i="14" s="1"/>
  <c r="R8" i="14"/>
  <c r="S8" i="14" s="1"/>
  <c r="T8" i="14" s="1"/>
  <c r="V7" i="14"/>
  <c r="W7" i="14" s="1"/>
  <c r="X7" i="14" s="1"/>
  <c r="Y7" i="14" s="1"/>
  <c r="R7" i="14"/>
  <c r="S7" i="14" s="1"/>
  <c r="T7" i="14" s="1"/>
  <c r="V6" i="14"/>
  <c r="W6" i="14" s="1"/>
  <c r="X6" i="14" s="1"/>
  <c r="Y6" i="14" s="1"/>
  <c r="R6" i="14"/>
  <c r="S6" i="14" s="1"/>
  <c r="T6" i="14" s="1"/>
  <c r="R17" i="14" l="1"/>
  <c r="V17" i="14"/>
  <c r="Z7" i="14"/>
  <c r="AA7" i="14" s="1"/>
  <c r="AB7" i="14" s="1"/>
  <c r="G3" i="24" s="1"/>
  <c r="J3" i="24" s="1"/>
  <c r="K3" i="24" s="1"/>
  <c r="L3" i="24" s="1"/>
  <c r="U7" i="14"/>
  <c r="U12" i="14"/>
  <c r="Z12" i="14"/>
  <c r="AA12" i="14" s="1"/>
  <c r="AB12" i="14" s="1"/>
  <c r="G8" i="24" s="1"/>
  <c r="J8" i="24" s="1"/>
  <c r="K8" i="24" s="1"/>
  <c r="L8" i="24" s="1"/>
  <c r="U6" i="14"/>
  <c r="Z6" i="14"/>
  <c r="AA6" i="14" s="1"/>
  <c r="AB6" i="14" s="1"/>
  <c r="G2" i="24" s="1"/>
  <c r="J2" i="24" s="1"/>
  <c r="K2" i="24" s="1"/>
  <c r="L2" i="24" s="1"/>
  <c r="U10" i="14"/>
  <c r="Z10" i="14"/>
  <c r="AA10" i="14" s="1"/>
  <c r="AB10" i="14" s="1"/>
  <c r="G6" i="24" s="1"/>
  <c r="J6" i="24" s="1"/>
  <c r="K6" i="24" s="1"/>
  <c r="L6" i="24" s="1"/>
  <c r="Z15" i="14"/>
  <c r="AA15" i="14" s="1"/>
  <c r="AB15" i="14" s="1"/>
  <c r="G11" i="24" s="1"/>
  <c r="J11" i="24" s="1"/>
  <c r="K11" i="24" s="1"/>
  <c r="L11" i="24" s="1"/>
  <c r="U15" i="14"/>
  <c r="Z9" i="14"/>
  <c r="AA9" i="14" s="1"/>
  <c r="AB9" i="14" s="1"/>
  <c r="G5" i="24" s="1"/>
  <c r="J5" i="24" s="1"/>
  <c r="K5" i="24" s="1"/>
  <c r="L5" i="24" s="1"/>
  <c r="U9" i="14"/>
  <c r="S17" i="14"/>
  <c r="T17" i="14" s="1"/>
  <c r="Z8" i="14"/>
  <c r="AA8" i="14" s="1"/>
  <c r="AB8" i="14" s="1"/>
  <c r="G4" i="24" s="1"/>
  <c r="J4" i="24" s="1"/>
  <c r="K4" i="24" s="1"/>
  <c r="L4" i="24" s="1"/>
  <c r="U8" i="14"/>
  <c r="Z11" i="14"/>
  <c r="AA11" i="14" s="1"/>
  <c r="AB11" i="14" s="1"/>
  <c r="G7" i="24" s="1"/>
  <c r="J7" i="24" s="1"/>
  <c r="K7" i="24" s="1"/>
  <c r="L7" i="24" s="1"/>
  <c r="U11" i="14"/>
  <c r="U14" i="14"/>
  <c r="Z14" i="14"/>
  <c r="AA14" i="14" s="1"/>
  <c r="AB14" i="14" s="1"/>
  <c r="G10" i="24" s="1"/>
  <c r="J10" i="24" s="1"/>
  <c r="K10" i="24" s="1"/>
  <c r="L10" i="24" s="1"/>
  <c r="U16" i="14"/>
  <c r="Z16" i="14"/>
  <c r="AA16" i="14" s="1"/>
  <c r="AB16" i="14" s="1"/>
  <c r="G12" i="24" s="1"/>
  <c r="J12" i="24" s="1"/>
  <c r="K12" i="24" s="1"/>
  <c r="L12" i="24" s="1"/>
  <c r="Z13" i="14"/>
  <c r="AA13" i="14" s="1"/>
  <c r="AB13" i="14" s="1"/>
  <c r="G9" i="24" s="1"/>
  <c r="J9" i="24" s="1"/>
  <c r="K9" i="24" s="1"/>
  <c r="L9" i="24" s="1"/>
  <c r="U13" i="14"/>
  <c r="W17" i="14"/>
  <c r="X17" i="14" s="1"/>
  <c r="Y17" i="14" s="1"/>
  <c r="Z17" i="14" l="1"/>
  <c r="AA17" i="14" s="1"/>
  <c r="AB17" i="14" s="1"/>
  <c r="G13" i="24" s="1"/>
  <c r="J13" i="24" s="1"/>
  <c r="K13" i="24" s="1"/>
  <c r="L13" i="24" s="1"/>
  <c r="U17" i="14"/>
  <c r="U552" i="10" l="1"/>
  <c r="R552" i="10"/>
  <c r="O552" i="10"/>
  <c r="L552" i="10"/>
  <c r="I552" i="10"/>
  <c r="U551" i="10"/>
  <c r="R551" i="10"/>
  <c r="O551" i="10"/>
  <c r="L551" i="10"/>
  <c r="I551" i="10"/>
  <c r="U550" i="10"/>
  <c r="R550" i="10"/>
  <c r="O550" i="10"/>
  <c r="L550" i="10"/>
  <c r="I550" i="10"/>
  <c r="U549" i="10"/>
  <c r="R549" i="10"/>
  <c r="O549" i="10"/>
  <c r="L549" i="10"/>
  <c r="I549" i="10"/>
  <c r="U548" i="10"/>
  <c r="R548" i="10"/>
  <c r="O548" i="10"/>
  <c r="L548" i="10"/>
  <c r="I548" i="10"/>
  <c r="U547" i="10"/>
  <c r="R547" i="10"/>
  <c r="O547" i="10"/>
  <c r="L547" i="10"/>
  <c r="I547" i="10"/>
  <c r="U546" i="10"/>
  <c r="R546" i="10"/>
  <c r="O546" i="10"/>
  <c r="L546" i="10"/>
  <c r="I546" i="10"/>
  <c r="U545" i="10"/>
  <c r="R545" i="10"/>
  <c r="O545" i="10"/>
  <c r="L545" i="10"/>
  <c r="I545" i="10"/>
  <c r="U544" i="10"/>
  <c r="R544" i="10"/>
  <c r="O544" i="10"/>
  <c r="L544" i="10"/>
  <c r="I544" i="10"/>
  <c r="U543" i="10"/>
  <c r="R543" i="10"/>
  <c r="O543" i="10"/>
  <c r="L543" i="10"/>
  <c r="I543" i="10"/>
  <c r="U542" i="10"/>
  <c r="R542" i="10"/>
  <c r="O542" i="10"/>
  <c r="L542" i="10"/>
  <c r="I542" i="10"/>
  <c r="U541" i="10"/>
  <c r="R541" i="10"/>
  <c r="O541" i="10"/>
  <c r="L541" i="10"/>
  <c r="I541" i="10"/>
  <c r="U540" i="10"/>
  <c r="R540" i="10"/>
  <c r="O540" i="10"/>
  <c r="L540" i="10"/>
  <c r="I540" i="10"/>
  <c r="U539" i="10"/>
  <c r="R539" i="10"/>
  <c r="O539" i="10"/>
  <c r="L539" i="10"/>
  <c r="I539" i="10"/>
  <c r="U538" i="10"/>
  <c r="R538" i="10"/>
  <c r="O538" i="10"/>
  <c r="L538" i="10"/>
  <c r="I538" i="10"/>
  <c r="U537" i="10"/>
  <c r="R537" i="10"/>
  <c r="O537" i="10"/>
  <c r="L537" i="10"/>
  <c r="I537" i="10"/>
  <c r="U536" i="10"/>
  <c r="R536" i="10"/>
  <c r="O536" i="10"/>
  <c r="L536" i="10"/>
  <c r="I536" i="10"/>
  <c r="U535" i="10"/>
  <c r="R535" i="10"/>
  <c r="O535" i="10"/>
  <c r="L535" i="10"/>
  <c r="I535" i="10"/>
  <c r="U534" i="10"/>
  <c r="R534" i="10"/>
  <c r="O534" i="10"/>
  <c r="L534" i="10"/>
  <c r="I534" i="10"/>
  <c r="U533" i="10"/>
  <c r="R533" i="10"/>
  <c r="O533" i="10"/>
  <c r="L533" i="10"/>
  <c r="I533" i="10"/>
  <c r="U532" i="10"/>
  <c r="R532" i="10"/>
  <c r="O532" i="10"/>
  <c r="L532" i="10"/>
  <c r="I532" i="10"/>
  <c r="U531" i="10"/>
  <c r="R531" i="10"/>
  <c r="O531" i="10"/>
  <c r="L531" i="10"/>
  <c r="I531" i="10"/>
  <c r="U530" i="10"/>
  <c r="R530" i="10"/>
  <c r="O530" i="10"/>
  <c r="L530" i="10"/>
  <c r="I530" i="10"/>
  <c r="U529" i="10"/>
  <c r="R529" i="10"/>
  <c r="O529" i="10"/>
  <c r="L529" i="10"/>
  <c r="I529" i="10"/>
  <c r="U528" i="10"/>
  <c r="R528" i="10"/>
  <c r="O528" i="10"/>
  <c r="L528" i="10"/>
  <c r="I528" i="10"/>
  <c r="U527" i="10"/>
  <c r="R527" i="10"/>
  <c r="O527" i="10"/>
  <c r="L527" i="10"/>
  <c r="I527" i="10"/>
  <c r="U526" i="10"/>
  <c r="R526" i="10"/>
  <c r="O526" i="10"/>
  <c r="L526" i="10"/>
  <c r="I526" i="10"/>
  <c r="U525" i="10"/>
  <c r="R525" i="10"/>
  <c r="O525" i="10"/>
  <c r="L525" i="10"/>
  <c r="I525" i="10"/>
  <c r="U524" i="10"/>
  <c r="R524" i="10"/>
  <c r="O524" i="10"/>
  <c r="L524" i="10"/>
  <c r="I524" i="10"/>
  <c r="U523" i="10"/>
  <c r="R523" i="10"/>
  <c r="O523" i="10"/>
  <c r="L523" i="10"/>
  <c r="I523" i="10"/>
  <c r="U522" i="10"/>
  <c r="R522" i="10"/>
  <c r="O522" i="10"/>
  <c r="L522" i="10"/>
  <c r="I522" i="10"/>
  <c r="U521" i="10"/>
  <c r="R521" i="10"/>
  <c r="O521" i="10"/>
  <c r="L521" i="10"/>
  <c r="I521" i="10"/>
  <c r="U520" i="10"/>
  <c r="R520" i="10"/>
  <c r="O520" i="10"/>
  <c r="L520" i="10"/>
  <c r="I520" i="10"/>
  <c r="U519" i="10"/>
  <c r="R519" i="10"/>
  <c r="O519" i="10"/>
  <c r="L519" i="10"/>
  <c r="I519" i="10"/>
  <c r="U518" i="10"/>
  <c r="R518" i="10"/>
  <c r="O518" i="10"/>
  <c r="L518" i="10"/>
  <c r="I518" i="10"/>
  <c r="U517" i="10"/>
  <c r="R517" i="10"/>
  <c r="O517" i="10"/>
  <c r="L517" i="10"/>
  <c r="I517" i="10"/>
  <c r="U516" i="10"/>
  <c r="R516" i="10"/>
  <c r="O516" i="10"/>
  <c r="L516" i="10"/>
  <c r="I516" i="10"/>
  <c r="U515" i="10"/>
  <c r="R515" i="10"/>
  <c r="O515" i="10"/>
  <c r="L515" i="10"/>
  <c r="I515" i="10"/>
  <c r="U514" i="10"/>
  <c r="R514" i="10"/>
  <c r="O514" i="10"/>
  <c r="L514" i="10"/>
  <c r="I514" i="10"/>
  <c r="U513" i="10"/>
  <c r="R513" i="10"/>
  <c r="O513" i="10"/>
  <c r="L513" i="10"/>
  <c r="I513" i="10"/>
  <c r="U512" i="10"/>
  <c r="R512" i="10"/>
  <c r="O512" i="10"/>
  <c r="L512" i="10"/>
  <c r="I512" i="10"/>
  <c r="U511" i="10"/>
  <c r="R511" i="10"/>
  <c r="O511" i="10"/>
  <c r="L511" i="10"/>
  <c r="I511" i="10"/>
  <c r="U510" i="10"/>
  <c r="R510" i="10"/>
  <c r="O510" i="10"/>
  <c r="L510" i="10"/>
  <c r="I510" i="10"/>
  <c r="U509" i="10"/>
  <c r="R509" i="10"/>
  <c r="O509" i="10"/>
  <c r="L509" i="10"/>
  <c r="I509" i="10"/>
  <c r="U508" i="10"/>
  <c r="R508" i="10"/>
  <c r="O508" i="10"/>
  <c r="L508" i="10"/>
  <c r="I508" i="10"/>
  <c r="U507" i="10"/>
  <c r="R507" i="10"/>
  <c r="O507" i="10"/>
  <c r="L507" i="10"/>
  <c r="I507" i="10"/>
  <c r="U506" i="10"/>
  <c r="R506" i="10"/>
  <c r="O506" i="10"/>
  <c r="L506" i="10"/>
  <c r="I506" i="10"/>
  <c r="U505" i="10"/>
  <c r="R505" i="10"/>
  <c r="O505" i="10"/>
  <c r="L505" i="10"/>
  <c r="I505" i="10"/>
  <c r="U504" i="10"/>
  <c r="R504" i="10"/>
  <c r="O504" i="10"/>
  <c r="L504" i="10"/>
  <c r="I504" i="10"/>
  <c r="U503" i="10"/>
  <c r="R503" i="10"/>
  <c r="O503" i="10"/>
  <c r="L503" i="10"/>
  <c r="I503" i="10"/>
  <c r="U502" i="10"/>
  <c r="R502" i="10"/>
  <c r="O502" i="10"/>
  <c r="L502" i="10"/>
  <c r="I502" i="10"/>
  <c r="U501" i="10"/>
  <c r="R501" i="10"/>
  <c r="O501" i="10"/>
  <c r="L501" i="10"/>
  <c r="I501" i="10"/>
  <c r="U500" i="10"/>
  <c r="R500" i="10"/>
  <c r="O500" i="10"/>
  <c r="L500" i="10"/>
  <c r="I500" i="10"/>
  <c r="U499" i="10"/>
  <c r="R499" i="10"/>
  <c r="O499" i="10"/>
  <c r="L499" i="10"/>
  <c r="I499" i="10"/>
  <c r="U498" i="10"/>
  <c r="R498" i="10"/>
  <c r="O498" i="10"/>
  <c r="L498" i="10"/>
  <c r="I498" i="10"/>
  <c r="U497" i="10"/>
  <c r="R497" i="10"/>
  <c r="O497" i="10"/>
  <c r="L497" i="10"/>
  <c r="I497" i="10"/>
  <c r="U496" i="10"/>
  <c r="R496" i="10"/>
  <c r="O496" i="10"/>
  <c r="L496" i="10"/>
  <c r="I496" i="10"/>
  <c r="U495" i="10"/>
  <c r="R495" i="10"/>
  <c r="O495" i="10"/>
  <c r="L495" i="10"/>
  <c r="I495" i="10"/>
  <c r="U494" i="10"/>
  <c r="R494" i="10"/>
  <c r="O494" i="10"/>
  <c r="L494" i="10"/>
  <c r="I494" i="10"/>
  <c r="U493" i="10"/>
  <c r="R493" i="10"/>
  <c r="O493" i="10"/>
  <c r="L493" i="10"/>
  <c r="I493" i="10"/>
  <c r="U492" i="10"/>
  <c r="R492" i="10"/>
  <c r="O492" i="10"/>
  <c r="L492" i="10"/>
  <c r="I492" i="10"/>
  <c r="U491" i="10"/>
  <c r="R491" i="10"/>
  <c r="O491" i="10"/>
  <c r="L491" i="10"/>
  <c r="I491" i="10"/>
  <c r="U490" i="10"/>
  <c r="R490" i="10"/>
  <c r="O490" i="10"/>
  <c r="L490" i="10"/>
  <c r="I490" i="10"/>
  <c r="U489" i="10"/>
  <c r="R489" i="10"/>
  <c r="O489" i="10"/>
  <c r="L489" i="10"/>
  <c r="I489" i="10"/>
  <c r="U488" i="10"/>
  <c r="R488" i="10"/>
  <c r="O488" i="10"/>
  <c r="L488" i="10"/>
  <c r="I488" i="10"/>
  <c r="U487" i="10"/>
  <c r="R487" i="10"/>
  <c r="O487" i="10"/>
  <c r="L487" i="10"/>
  <c r="I487" i="10"/>
  <c r="U486" i="10"/>
  <c r="R486" i="10"/>
  <c r="O486" i="10"/>
  <c r="L486" i="10"/>
  <c r="I486" i="10"/>
  <c r="U485" i="10"/>
  <c r="R485" i="10"/>
  <c r="O485" i="10"/>
  <c r="L485" i="10"/>
  <c r="I485" i="10"/>
  <c r="U484" i="10"/>
  <c r="R484" i="10"/>
  <c r="O484" i="10"/>
  <c r="L484" i="10"/>
  <c r="I484" i="10"/>
  <c r="U483" i="10"/>
  <c r="R483" i="10"/>
  <c r="O483" i="10"/>
  <c r="L483" i="10"/>
  <c r="I483" i="10"/>
  <c r="U482" i="10"/>
  <c r="R482" i="10"/>
  <c r="O482" i="10"/>
  <c r="L482" i="10"/>
  <c r="I482" i="10"/>
  <c r="U481" i="10"/>
  <c r="R481" i="10"/>
  <c r="O481" i="10"/>
  <c r="L481" i="10"/>
  <c r="I481" i="10"/>
  <c r="U480" i="10"/>
  <c r="R480" i="10"/>
  <c r="O480" i="10"/>
  <c r="L480" i="10"/>
  <c r="I480" i="10"/>
  <c r="U479" i="10"/>
  <c r="R479" i="10"/>
  <c r="O479" i="10"/>
  <c r="L479" i="10"/>
  <c r="I479" i="10"/>
  <c r="U478" i="10"/>
  <c r="R478" i="10"/>
  <c r="O478" i="10"/>
  <c r="L478" i="10"/>
  <c r="I478" i="10"/>
  <c r="U477" i="10"/>
  <c r="R477" i="10"/>
  <c r="O477" i="10"/>
  <c r="L477" i="10"/>
  <c r="I477" i="10"/>
  <c r="U476" i="10"/>
  <c r="R476" i="10"/>
  <c r="O476" i="10"/>
  <c r="L476" i="10"/>
  <c r="I476" i="10"/>
  <c r="U475" i="10"/>
  <c r="R475" i="10"/>
  <c r="O475" i="10"/>
  <c r="L475" i="10"/>
  <c r="I475" i="10"/>
  <c r="U474" i="10"/>
  <c r="R474" i="10"/>
  <c r="O474" i="10"/>
  <c r="L474" i="10"/>
  <c r="I474" i="10"/>
  <c r="U473" i="10"/>
  <c r="R473" i="10"/>
  <c r="O473" i="10"/>
  <c r="L473" i="10"/>
  <c r="I473" i="10"/>
  <c r="U472" i="10"/>
  <c r="R472" i="10"/>
  <c r="O472" i="10"/>
  <c r="L472" i="10"/>
  <c r="I472" i="10"/>
  <c r="U471" i="10"/>
  <c r="R471" i="10"/>
  <c r="O471" i="10"/>
  <c r="L471" i="10"/>
  <c r="I471" i="10"/>
  <c r="U470" i="10"/>
  <c r="R470" i="10"/>
  <c r="O470" i="10"/>
  <c r="L470" i="10"/>
  <c r="I470" i="10"/>
  <c r="U469" i="10"/>
  <c r="R469" i="10"/>
  <c r="O469" i="10"/>
  <c r="L469" i="10"/>
  <c r="I469" i="10"/>
  <c r="U468" i="10"/>
  <c r="R468" i="10"/>
  <c r="O468" i="10"/>
  <c r="L468" i="10"/>
  <c r="I468" i="10"/>
  <c r="U467" i="10"/>
  <c r="R467" i="10"/>
  <c r="O467" i="10"/>
  <c r="L467" i="10"/>
  <c r="I467" i="10"/>
  <c r="U466" i="10"/>
  <c r="R466" i="10"/>
  <c r="O466" i="10"/>
  <c r="L466" i="10"/>
  <c r="I466" i="10"/>
  <c r="U465" i="10"/>
  <c r="R465" i="10"/>
  <c r="O465" i="10"/>
  <c r="L465" i="10"/>
  <c r="I465" i="10"/>
  <c r="U464" i="10"/>
  <c r="R464" i="10"/>
  <c r="O464" i="10"/>
  <c r="L464" i="10"/>
  <c r="I464" i="10"/>
  <c r="U463" i="10"/>
  <c r="R463" i="10"/>
  <c r="O463" i="10"/>
  <c r="L463" i="10"/>
  <c r="I463" i="10"/>
  <c r="U462" i="10"/>
  <c r="R462" i="10"/>
  <c r="O462" i="10"/>
  <c r="L462" i="10"/>
  <c r="I462" i="10"/>
  <c r="U461" i="10"/>
  <c r="R461" i="10"/>
  <c r="O461" i="10"/>
  <c r="L461" i="10"/>
  <c r="I461" i="10"/>
  <c r="U460" i="10"/>
  <c r="R460" i="10"/>
  <c r="O460" i="10"/>
  <c r="L460" i="10"/>
  <c r="I460" i="10"/>
  <c r="U459" i="10"/>
  <c r="R459" i="10"/>
  <c r="O459" i="10"/>
  <c r="L459" i="10"/>
  <c r="I459" i="10"/>
  <c r="U458" i="10"/>
  <c r="R458" i="10"/>
  <c r="O458" i="10"/>
  <c r="L458" i="10"/>
  <c r="I458" i="10"/>
  <c r="U457" i="10"/>
  <c r="R457" i="10"/>
  <c r="O457" i="10"/>
  <c r="L457" i="10"/>
  <c r="I457" i="10"/>
  <c r="U456" i="10"/>
  <c r="R456" i="10"/>
  <c r="O456" i="10"/>
  <c r="L456" i="10"/>
  <c r="I456" i="10"/>
  <c r="U455" i="10"/>
  <c r="R455" i="10"/>
  <c r="O455" i="10"/>
  <c r="L455" i="10"/>
  <c r="I455" i="10"/>
  <c r="U454" i="10"/>
  <c r="R454" i="10"/>
  <c r="O454" i="10"/>
  <c r="L454" i="10"/>
  <c r="I454" i="10"/>
  <c r="U453" i="10"/>
  <c r="R453" i="10"/>
  <c r="O453" i="10"/>
  <c r="L453" i="10"/>
  <c r="I453" i="10"/>
  <c r="U452" i="10"/>
  <c r="R452" i="10"/>
  <c r="O452" i="10"/>
  <c r="L452" i="10"/>
  <c r="I452" i="10"/>
  <c r="U451" i="10"/>
  <c r="R451" i="10"/>
  <c r="O451" i="10"/>
  <c r="L451" i="10"/>
  <c r="I451" i="10"/>
  <c r="U450" i="10"/>
  <c r="R450" i="10"/>
  <c r="O450" i="10"/>
  <c r="L450" i="10"/>
  <c r="I450" i="10"/>
  <c r="U449" i="10"/>
  <c r="R449" i="10"/>
  <c r="O449" i="10"/>
  <c r="L449" i="10"/>
  <c r="I449" i="10"/>
  <c r="U448" i="10"/>
  <c r="R448" i="10"/>
  <c r="O448" i="10"/>
  <c r="L448" i="10"/>
  <c r="I448" i="10"/>
  <c r="U447" i="10"/>
  <c r="R447" i="10"/>
  <c r="O447" i="10"/>
  <c r="L447" i="10"/>
  <c r="I447" i="10"/>
  <c r="U446" i="10"/>
  <c r="R446" i="10"/>
  <c r="O446" i="10"/>
  <c r="L446" i="10"/>
  <c r="I446" i="10"/>
  <c r="U445" i="10"/>
  <c r="R445" i="10"/>
  <c r="O445" i="10"/>
  <c r="L445" i="10"/>
  <c r="I445" i="10"/>
  <c r="U444" i="10"/>
  <c r="R444" i="10"/>
  <c r="O444" i="10"/>
  <c r="L444" i="10"/>
  <c r="I444" i="10"/>
  <c r="U443" i="10"/>
  <c r="R443" i="10"/>
  <c r="O443" i="10"/>
  <c r="L443" i="10"/>
  <c r="I443" i="10"/>
  <c r="U442" i="10"/>
  <c r="R442" i="10"/>
  <c r="O442" i="10"/>
  <c r="L442" i="10"/>
  <c r="I442" i="10"/>
  <c r="U441" i="10"/>
  <c r="R441" i="10"/>
  <c r="O441" i="10"/>
  <c r="L441" i="10"/>
  <c r="I441" i="10"/>
  <c r="U440" i="10"/>
  <c r="R440" i="10"/>
  <c r="O440" i="10"/>
  <c r="L440" i="10"/>
  <c r="I440" i="10"/>
  <c r="U439" i="10"/>
  <c r="R439" i="10"/>
  <c r="O439" i="10"/>
  <c r="L439" i="10"/>
  <c r="I439" i="10"/>
  <c r="U438" i="10"/>
  <c r="R438" i="10"/>
  <c r="O438" i="10"/>
  <c r="L438" i="10"/>
  <c r="I438" i="10"/>
  <c r="U437" i="10"/>
  <c r="R437" i="10"/>
  <c r="O437" i="10"/>
  <c r="L437" i="10"/>
  <c r="I437" i="10"/>
  <c r="U436" i="10"/>
  <c r="R436" i="10"/>
  <c r="O436" i="10"/>
  <c r="L436" i="10"/>
  <c r="I436" i="10"/>
  <c r="U435" i="10"/>
  <c r="R435" i="10"/>
  <c r="O435" i="10"/>
  <c r="L435" i="10"/>
  <c r="I435" i="10"/>
  <c r="U434" i="10"/>
  <c r="R434" i="10"/>
  <c r="O434" i="10"/>
  <c r="L434" i="10"/>
  <c r="I434" i="10"/>
  <c r="U433" i="10"/>
  <c r="R433" i="10"/>
  <c r="O433" i="10"/>
  <c r="L433" i="10"/>
  <c r="I433" i="10"/>
  <c r="U432" i="10"/>
  <c r="R432" i="10"/>
  <c r="O432" i="10"/>
  <c r="L432" i="10"/>
  <c r="I432" i="10"/>
  <c r="U431" i="10"/>
  <c r="R431" i="10"/>
  <c r="O431" i="10"/>
  <c r="L431" i="10"/>
  <c r="I431" i="10"/>
  <c r="U430" i="10"/>
  <c r="R430" i="10"/>
  <c r="O430" i="10"/>
  <c r="L430" i="10"/>
  <c r="I430" i="10"/>
  <c r="U429" i="10"/>
  <c r="R429" i="10"/>
  <c r="O429" i="10"/>
  <c r="L429" i="10"/>
  <c r="I429" i="10"/>
  <c r="U428" i="10"/>
  <c r="R428" i="10"/>
  <c r="O428" i="10"/>
  <c r="L428" i="10"/>
  <c r="I428" i="10"/>
  <c r="U427" i="10"/>
  <c r="R427" i="10"/>
  <c r="O427" i="10"/>
  <c r="L427" i="10"/>
  <c r="I427" i="10"/>
  <c r="U426" i="10"/>
  <c r="R426" i="10"/>
  <c r="O426" i="10"/>
  <c r="L426" i="10"/>
  <c r="I426" i="10"/>
  <c r="U425" i="10"/>
  <c r="R425" i="10"/>
  <c r="O425" i="10"/>
  <c r="L425" i="10"/>
  <c r="I425" i="10"/>
  <c r="U424" i="10"/>
  <c r="R424" i="10"/>
  <c r="O424" i="10"/>
  <c r="L424" i="10"/>
  <c r="I424" i="10"/>
  <c r="U423" i="10"/>
  <c r="R423" i="10"/>
  <c r="O423" i="10"/>
  <c r="L423" i="10"/>
  <c r="I423" i="10"/>
  <c r="U422" i="10"/>
  <c r="R422" i="10"/>
  <c r="O422" i="10"/>
  <c r="L422" i="10"/>
  <c r="I422" i="10"/>
  <c r="U421" i="10"/>
  <c r="R421" i="10"/>
  <c r="O421" i="10"/>
  <c r="L421" i="10"/>
  <c r="I421" i="10"/>
  <c r="U420" i="10"/>
  <c r="R420" i="10"/>
  <c r="O420" i="10"/>
  <c r="L420" i="10"/>
  <c r="I420" i="10"/>
  <c r="U419" i="10"/>
  <c r="R419" i="10"/>
  <c r="O419" i="10"/>
  <c r="L419" i="10"/>
  <c r="I419" i="10"/>
  <c r="U418" i="10"/>
  <c r="R418" i="10"/>
  <c r="O418" i="10"/>
  <c r="L418" i="10"/>
  <c r="I418" i="10"/>
  <c r="U417" i="10"/>
  <c r="R417" i="10"/>
  <c r="O417" i="10"/>
  <c r="L417" i="10"/>
  <c r="I417" i="10"/>
  <c r="U416" i="10"/>
  <c r="R416" i="10"/>
  <c r="O416" i="10"/>
  <c r="L416" i="10"/>
  <c r="I416" i="10"/>
  <c r="U415" i="10"/>
  <c r="R415" i="10"/>
  <c r="O415" i="10"/>
  <c r="L415" i="10"/>
  <c r="I415" i="10"/>
  <c r="U414" i="10"/>
  <c r="R414" i="10"/>
  <c r="O414" i="10"/>
  <c r="L414" i="10"/>
  <c r="I414" i="10"/>
  <c r="U413" i="10"/>
  <c r="R413" i="10"/>
  <c r="O413" i="10"/>
  <c r="L413" i="10"/>
  <c r="I413" i="10"/>
  <c r="U412" i="10"/>
  <c r="R412" i="10"/>
  <c r="O412" i="10"/>
  <c r="L412" i="10"/>
  <c r="I412" i="10"/>
  <c r="U411" i="10"/>
  <c r="R411" i="10"/>
  <c r="O411" i="10"/>
  <c r="L411" i="10"/>
  <c r="I411" i="10"/>
  <c r="U410" i="10"/>
  <c r="R410" i="10"/>
  <c r="O410" i="10"/>
  <c r="L410" i="10"/>
  <c r="I410" i="10"/>
  <c r="U409" i="10"/>
  <c r="R409" i="10"/>
  <c r="O409" i="10"/>
  <c r="L409" i="10"/>
  <c r="I409" i="10"/>
  <c r="U408" i="10"/>
  <c r="R408" i="10"/>
  <c r="O408" i="10"/>
  <c r="L408" i="10"/>
  <c r="I408" i="10"/>
  <c r="U407" i="10"/>
  <c r="R407" i="10"/>
  <c r="O407" i="10"/>
  <c r="L407" i="10"/>
  <c r="I407" i="10"/>
  <c r="U406" i="10"/>
  <c r="R406" i="10"/>
  <c r="O406" i="10"/>
  <c r="L406" i="10"/>
  <c r="I406" i="10"/>
  <c r="U405" i="10"/>
  <c r="R405" i="10"/>
  <c r="O405" i="10"/>
  <c r="L405" i="10"/>
  <c r="I405" i="10"/>
  <c r="U404" i="10"/>
  <c r="R404" i="10"/>
  <c r="O404" i="10"/>
  <c r="L404" i="10"/>
  <c r="I404" i="10"/>
  <c r="U403" i="10"/>
  <c r="R403" i="10"/>
  <c r="O403" i="10"/>
  <c r="L403" i="10"/>
  <c r="I403" i="10"/>
  <c r="U402" i="10"/>
  <c r="R402" i="10"/>
  <c r="O402" i="10"/>
  <c r="L402" i="10"/>
  <c r="I402" i="10"/>
  <c r="U401" i="10"/>
  <c r="R401" i="10"/>
  <c r="O401" i="10"/>
  <c r="L401" i="10"/>
  <c r="I401" i="10"/>
  <c r="U400" i="10"/>
  <c r="R400" i="10"/>
  <c r="O400" i="10"/>
  <c r="L400" i="10"/>
  <c r="I400" i="10"/>
  <c r="U399" i="10"/>
  <c r="R399" i="10"/>
  <c r="O399" i="10"/>
  <c r="L399" i="10"/>
  <c r="I399" i="10"/>
  <c r="U398" i="10"/>
  <c r="R398" i="10"/>
  <c r="O398" i="10"/>
  <c r="L398" i="10"/>
  <c r="I398" i="10"/>
  <c r="U397" i="10"/>
  <c r="R397" i="10"/>
  <c r="O397" i="10"/>
  <c r="L397" i="10"/>
  <c r="I397" i="10"/>
  <c r="U396" i="10"/>
  <c r="R396" i="10"/>
  <c r="O396" i="10"/>
  <c r="L396" i="10"/>
  <c r="I396" i="10"/>
  <c r="U395" i="10"/>
  <c r="R395" i="10"/>
  <c r="O395" i="10"/>
  <c r="L395" i="10"/>
  <c r="I395" i="10"/>
  <c r="U394" i="10"/>
  <c r="R394" i="10"/>
  <c r="O394" i="10"/>
  <c r="L394" i="10"/>
  <c r="I394" i="10"/>
  <c r="U393" i="10"/>
  <c r="R393" i="10"/>
  <c r="O393" i="10"/>
  <c r="L393" i="10"/>
  <c r="I393" i="10"/>
  <c r="U392" i="10"/>
  <c r="R392" i="10"/>
  <c r="O392" i="10"/>
  <c r="L392" i="10"/>
  <c r="I392" i="10"/>
  <c r="U391" i="10"/>
  <c r="R391" i="10"/>
  <c r="O391" i="10"/>
  <c r="L391" i="10"/>
  <c r="I391" i="10"/>
  <c r="U390" i="10"/>
  <c r="R390" i="10"/>
  <c r="O390" i="10"/>
  <c r="L390" i="10"/>
  <c r="I390" i="10"/>
  <c r="U389" i="10"/>
  <c r="R389" i="10"/>
  <c r="O389" i="10"/>
  <c r="L389" i="10"/>
  <c r="I389" i="10"/>
  <c r="U388" i="10"/>
  <c r="R388" i="10"/>
  <c r="O388" i="10"/>
  <c r="L388" i="10"/>
  <c r="I388" i="10"/>
  <c r="U387" i="10"/>
  <c r="R387" i="10"/>
  <c r="O387" i="10"/>
  <c r="L387" i="10"/>
  <c r="I387" i="10"/>
  <c r="U386" i="10"/>
  <c r="R386" i="10"/>
  <c r="O386" i="10"/>
  <c r="L386" i="10"/>
  <c r="I386" i="10"/>
  <c r="U385" i="10"/>
  <c r="R385" i="10"/>
  <c r="O385" i="10"/>
  <c r="L385" i="10"/>
  <c r="I385" i="10"/>
  <c r="U384" i="10"/>
  <c r="R384" i="10"/>
  <c r="O384" i="10"/>
  <c r="L384" i="10"/>
  <c r="I384" i="10"/>
  <c r="U383" i="10"/>
  <c r="R383" i="10"/>
  <c r="O383" i="10"/>
  <c r="L383" i="10"/>
  <c r="I383" i="10"/>
  <c r="U382" i="10"/>
  <c r="R382" i="10"/>
  <c r="O382" i="10"/>
  <c r="L382" i="10"/>
  <c r="I382" i="10"/>
  <c r="U381" i="10"/>
  <c r="R381" i="10"/>
  <c r="O381" i="10"/>
  <c r="L381" i="10"/>
  <c r="I381" i="10"/>
  <c r="U380" i="10"/>
  <c r="R380" i="10"/>
  <c r="O380" i="10"/>
  <c r="L380" i="10"/>
  <c r="I380" i="10"/>
  <c r="U379" i="10"/>
  <c r="R379" i="10"/>
  <c r="O379" i="10"/>
  <c r="L379" i="10"/>
  <c r="I379" i="10"/>
  <c r="U378" i="10"/>
  <c r="R378" i="10"/>
  <c r="O378" i="10"/>
  <c r="L378" i="10"/>
  <c r="I378" i="10"/>
  <c r="U377" i="10"/>
  <c r="R377" i="10"/>
  <c r="O377" i="10"/>
  <c r="L377" i="10"/>
  <c r="I377" i="10"/>
  <c r="U376" i="10"/>
  <c r="R376" i="10"/>
  <c r="O376" i="10"/>
  <c r="L376" i="10"/>
  <c r="I376" i="10"/>
  <c r="U375" i="10"/>
  <c r="R375" i="10"/>
  <c r="O375" i="10"/>
  <c r="L375" i="10"/>
  <c r="I375" i="10"/>
  <c r="U374" i="10"/>
  <c r="R374" i="10"/>
  <c r="O374" i="10"/>
  <c r="L374" i="10"/>
  <c r="I374" i="10"/>
  <c r="U373" i="10"/>
  <c r="R373" i="10"/>
  <c r="O373" i="10"/>
  <c r="L373" i="10"/>
  <c r="I373" i="10"/>
  <c r="U372" i="10"/>
  <c r="R372" i="10"/>
  <c r="O372" i="10"/>
  <c r="L372" i="10"/>
  <c r="I372" i="10"/>
  <c r="U371" i="10"/>
  <c r="R371" i="10"/>
  <c r="O371" i="10"/>
  <c r="L371" i="10"/>
  <c r="I371" i="10"/>
  <c r="U370" i="10"/>
  <c r="R370" i="10"/>
  <c r="O370" i="10"/>
  <c r="L370" i="10"/>
  <c r="I370" i="10"/>
  <c r="U369" i="10"/>
  <c r="R369" i="10"/>
  <c r="O369" i="10"/>
  <c r="L369" i="10"/>
  <c r="I369" i="10"/>
  <c r="U368" i="10"/>
  <c r="R368" i="10"/>
  <c r="O368" i="10"/>
  <c r="L368" i="10"/>
  <c r="I368" i="10"/>
  <c r="U367" i="10"/>
  <c r="R367" i="10"/>
  <c r="O367" i="10"/>
  <c r="L367" i="10"/>
  <c r="I367" i="10"/>
  <c r="U366" i="10"/>
  <c r="R366" i="10"/>
  <c r="O366" i="10"/>
  <c r="L366" i="10"/>
  <c r="I366" i="10"/>
  <c r="U365" i="10"/>
  <c r="R365" i="10"/>
  <c r="O365" i="10"/>
  <c r="L365" i="10"/>
  <c r="I365" i="10"/>
  <c r="U364" i="10"/>
  <c r="R364" i="10"/>
  <c r="O364" i="10"/>
  <c r="L364" i="10"/>
  <c r="I364" i="10"/>
  <c r="U363" i="10"/>
  <c r="R363" i="10"/>
  <c r="O363" i="10"/>
  <c r="L363" i="10"/>
  <c r="I363" i="10"/>
  <c r="U362" i="10"/>
  <c r="R362" i="10"/>
  <c r="O362" i="10"/>
  <c r="L362" i="10"/>
  <c r="I362" i="10"/>
  <c r="U361" i="10"/>
  <c r="R361" i="10"/>
  <c r="O361" i="10"/>
  <c r="L361" i="10"/>
  <c r="I361" i="10"/>
  <c r="U360" i="10"/>
  <c r="R360" i="10"/>
  <c r="O360" i="10"/>
  <c r="L360" i="10"/>
  <c r="I360" i="10"/>
  <c r="U359" i="10"/>
  <c r="R359" i="10"/>
  <c r="O359" i="10"/>
  <c r="L359" i="10"/>
  <c r="I359" i="10"/>
  <c r="U358" i="10"/>
  <c r="R358" i="10"/>
  <c r="O358" i="10"/>
  <c r="L358" i="10"/>
  <c r="I358" i="10"/>
  <c r="U357" i="10"/>
  <c r="R357" i="10"/>
  <c r="O357" i="10"/>
  <c r="L357" i="10"/>
  <c r="I357" i="10"/>
  <c r="U356" i="10"/>
  <c r="R356" i="10"/>
  <c r="O356" i="10"/>
  <c r="L356" i="10"/>
  <c r="I356" i="10"/>
  <c r="U355" i="10"/>
  <c r="R355" i="10"/>
  <c r="O355" i="10"/>
  <c r="L355" i="10"/>
  <c r="I355" i="10"/>
  <c r="U354" i="10"/>
  <c r="R354" i="10"/>
  <c r="O354" i="10"/>
  <c r="L354" i="10"/>
  <c r="I354" i="10"/>
  <c r="U353" i="10"/>
  <c r="R353" i="10"/>
  <c r="O353" i="10"/>
  <c r="L353" i="10"/>
  <c r="I353" i="10"/>
  <c r="U352" i="10"/>
  <c r="R352" i="10"/>
  <c r="O352" i="10"/>
  <c r="L352" i="10"/>
  <c r="I352" i="10"/>
  <c r="U351" i="10"/>
  <c r="R351" i="10"/>
  <c r="O351" i="10"/>
  <c r="L351" i="10"/>
  <c r="I351" i="10"/>
  <c r="U350" i="10"/>
  <c r="R350" i="10"/>
  <c r="O350" i="10"/>
  <c r="L350" i="10"/>
  <c r="I350" i="10"/>
  <c r="U349" i="10"/>
  <c r="R349" i="10"/>
  <c r="O349" i="10"/>
  <c r="L349" i="10"/>
  <c r="I349" i="10"/>
  <c r="U348" i="10"/>
  <c r="R348" i="10"/>
  <c r="O348" i="10"/>
  <c r="L348" i="10"/>
  <c r="I348" i="10"/>
  <c r="U347" i="10"/>
  <c r="R347" i="10"/>
  <c r="O347" i="10"/>
  <c r="L347" i="10"/>
  <c r="I347" i="10"/>
  <c r="U346" i="10"/>
  <c r="R346" i="10"/>
  <c r="O346" i="10"/>
  <c r="L346" i="10"/>
  <c r="I346" i="10"/>
  <c r="U345" i="10"/>
  <c r="R345" i="10"/>
  <c r="O345" i="10"/>
  <c r="L345" i="10"/>
  <c r="I345" i="10"/>
  <c r="U344" i="10"/>
  <c r="R344" i="10"/>
  <c r="O344" i="10"/>
  <c r="L344" i="10"/>
  <c r="I344" i="10"/>
  <c r="U343" i="10"/>
  <c r="R343" i="10"/>
  <c r="O343" i="10"/>
  <c r="L343" i="10"/>
  <c r="I343" i="10"/>
  <c r="U342" i="10"/>
  <c r="R342" i="10"/>
  <c r="O342" i="10"/>
  <c r="L342" i="10"/>
  <c r="I342" i="10"/>
  <c r="U341" i="10"/>
  <c r="R341" i="10"/>
  <c r="O341" i="10"/>
  <c r="L341" i="10"/>
  <c r="I341" i="10"/>
  <c r="U340" i="10"/>
  <c r="R340" i="10"/>
  <c r="O340" i="10"/>
  <c r="L340" i="10"/>
  <c r="I340" i="10"/>
  <c r="U339" i="10"/>
  <c r="R339" i="10"/>
  <c r="O339" i="10"/>
  <c r="L339" i="10"/>
  <c r="I339" i="10"/>
  <c r="U338" i="10"/>
  <c r="R338" i="10"/>
  <c r="O338" i="10"/>
  <c r="L338" i="10"/>
  <c r="I338" i="10"/>
  <c r="U337" i="10"/>
  <c r="R337" i="10"/>
  <c r="O337" i="10"/>
  <c r="L337" i="10"/>
  <c r="I337" i="10"/>
  <c r="U336" i="10"/>
  <c r="R336" i="10"/>
  <c r="O336" i="10"/>
  <c r="L336" i="10"/>
  <c r="I336" i="10"/>
  <c r="U335" i="10"/>
  <c r="R335" i="10"/>
  <c r="O335" i="10"/>
  <c r="L335" i="10"/>
  <c r="I335" i="10"/>
  <c r="U334" i="10"/>
  <c r="R334" i="10"/>
  <c r="O334" i="10"/>
  <c r="L334" i="10"/>
  <c r="I334" i="10"/>
  <c r="U333" i="10"/>
  <c r="R333" i="10"/>
  <c r="O333" i="10"/>
  <c r="L333" i="10"/>
  <c r="I333" i="10"/>
  <c r="U332" i="10"/>
  <c r="R332" i="10"/>
  <c r="O332" i="10"/>
  <c r="L332" i="10"/>
  <c r="I332" i="10"/>
  <c r="U331" i="10"/>
  <c r="R331" i="10"/>
  <c r="O331" i="10"/>
  <c r="L331" i="10"/>
  <c r="I331" i="10"/>
  <c r="U330" i="10"/>
  <c r="R330" i="10"/>
  <c r="O330" i="10"/>
  <c r="L330" i="10"/>
  <c r="I330" i="10"/>
  <c r="U329" i="10"/>
  <c r="R329" i="10"/>
  <c r="O329" i="10"/>
  <c r="L329" i="10"/>
  <c r="I329" i="10"/>
  <c r="U328" i="10"/>
  <c r="R328" i="10"/>
  <c r="O328" i="10"/>
  <c r="L328" i="10"/>
  <c r="I328" i="10"/>
  <c r="U327" i="10"/>
  <c r="R327" i="10"/>
  <c r="O327" i="10"/>
  <c r="L327" i="10"/>
  <c r="I327" i="10"/>
  <c r="U326" i="10"/>
  <c r="R326" i="10"/>
  <c r="O326" i="10"/>
  <c r="L326" i="10"/>
  <c r="I326" i="10"/>
  <c r="U325" i="10"/>
  <c r="R325" i="10"/>
  <c r="O325" i="10"/>
  <c r="L325" i="10"/>
  <c r="I325" i="10"/>
  <c r="U324" i="10"/>
  <c r="R324" i="10"/>
  <c r="O324" i="10"/>
  <c r="L324" i="10"/>
  <c r="I324" i="10"/>
  <c r="U323" i="10"/>
  <c r="R323" i="10"/>
  <c r="O323" i="10"/>
  <c r="L323" i="10"/>
  <c r="I323" i="10"/>
  <c r="U322" i="10"/>
  <c r="R322" i="10"/>
  <c r="O322" i="10"/>
  <c r="L322" i="10"/>
  <c r="I322" i="10"/>
  <c r="U321" i="10"/>
  <c r="R321" i="10"/>
  <c r="O321" i="10"/>
  <c r="L321" i="10"/>
  <c r="I321" i="10"/>
  <c r="U320" i="10"/>
  <c r="R320" i="10"/>
  <c r="O320" i="10"/>
  <c r="L320" i="10"/>
  <c r="I320" i="10"/>
  <c r="U319" i="10"/>
  <c r="R319" i="10"/>
  <c r="O319" i="10"/>
  <c r="L319" i="10"/>
  <c r="I319" i="10"/>
  <c r="U318" i="10"/>
  <c r="R318" i="10"/>
  <c r="O318" i="10"/>
  <c r="L318" i="10"/>
  <c r="I318" i="10"/>
  <c r="U317" i="10"/>
  <c r="R317" i="10"/>
  <c r="O317" i="10"/>
  <c r="L317" i="10"/>
  <c r="I317" i="10"/>
  <c r="U316" i="10"/>
  <c r="R316" i="10"/>
  <c r="O316" i="10"/>
  <c r="L316" i="10"/>
  <c r="I316" i="10"/>
  <c r="U315" i="10"/>
  <c r="R315" i="10"/>
  <c r="O315" i="10"/>
  <c r="L315" i="10"/>
  <c r="I315" i="10"/>
  <c r="U314" i="10"/>
  <c r="R314" i="10"/>
  <c r="O314" i="10"/>
  <c r="L314" i="10"/>
  <c r="I314" i="10"/>
  <c r="U313" i="10"/>
  <c r="R313" i="10"/>
  <c r="O313" i="10"/>
  <c r="L313" i="10"/>
  <c r="I313" i="10"/>
  <c r="U312" i="10"/>
  <c r="R312" i="10"/>
  <c r="O312" i="10"/>
  <c r="L312" i="10"/>
  <c r="I312" i="10"/>
  <c r="U311" i="10"/>
  <c r="R311" i="10"/>
  <c r="O311" i="10"/>
  <c r="L311" i="10"/>
  <c r="I311" i="10"/>
  <c r="U310" i="10"/>
  <c r="R310" i="10"/>
  <c r="O310" i="10"/>
  <c r="L310" i="10"/>
  <c r="I310" i="10"/>
  <c r="U309" i="10"/>
  <c r="R309" i="10"/>
  <c r="O309" i="10"/>
  <c r="L309" i="10"/>
  <c r="I309" i="10"/>
  <c r="U308" i="10"/>
  <c r="R308" i="10"/>
  <c r="O308" i="10"/>
  <c r="L308" i="10"/>
  <c r="I308" i="10"/>
  <c r="U307" i="10"/>
  <c r="R307" i="10"/>
  <c r="O307" i="10"/>
  <c r="L307" i="10"/>
  <c r="I307" i="10"/>
  <c r="U306" i="10"/>
  <c r="R306" i="10"/>
  <c r="O306" i="10"/>
  <c r="L306" i="10"/>
  <c r="I306" i="10"/>
  <c r="U305" i="10"/>
  <c r="R305" i="10"/>
  <c r="O305" i="10"/>
  <c r="L305" i="10"/>
  <c r="I305" i="10"/>
  <c r="U304" i="10"/>
  <c r="R304" i="10"/>
  <c r="O304" i="10"/>
  <c r="L304" i="10"/>
  <c r="I304" i="10"/>
  <c r="U303" i="10"/>
  <c r="R303" i="10"/>
  <c r="O303" i="10"/>
  <c r="L303" i="10"/>
  <c r="I303" i="10"/>
  <c r="U302" i="10"/>
  <c r="R302" i="10"/>
  <c r="O302" i="10"/>
  <c r="L302" i="10"/>
  <c r="I302" i="10"/>
  <c r="U301" i="10"/>
  <c r="R301" i="10"/>
  <c r="O301" i="10"/>
  <c r="L301" i="10"/>
  <c r="I301" i="10"/>
  <c r="U300" i="10"/>
  <c r="R300" i="10"/>
  <c r="O300" i="10"/>
  <c r="L300" i="10"/>
  <c r="I300" i="10"/>
  <c r="U299" i="10"/>
  <c r="R299" i="10"/>
  <c r="O299" i="10"/>
  <c r="L299" i="10"/>
  <c r="I299" i="10"/>
  <c r="U298" i="10"/>
  <c r="R298" i="10"/>
  <c r="O298" i="10"/>
  <c r="L298" i="10"/>
  <c r="I298" i="10"/>
  <c r="U297" i="10"/>
  <c r="R297" i="10"/>
  <c r="O297" i="10"/>
  <c r="L297" i="10"/>
  <c r="I297" i="10"/>
  <c r="U296" i="10"/>
  <c r="R296" i="10"/>
  <c r="O296" i="10"/>
  <c r="L296" i="10"/>
  <c r="I296" i="10"/>
  <c r="U295" i="10"/>
  <c r="R295" i="10"/>
  <c r="O295" i="10"/>
  <c r="L295" i="10"/>
  <c r="I295" i="10"/>
  <c r="U294" i="10"/>
  <c r="R294" i="10"/>
  <c r="O294" i="10"/>
  <c r="L294" i="10"/>
  <c r="I294" i="10"/>
  <c r="U293" i="10"/>
  <c r="R293" i="10"/>
  <c r="O293" i="10"/>
  <c r="L293" i="10"/>
  <c r="I293" i="10"/>
  <c r="U292" i="10"/>
  <c r="R292" i="10"/>
  <c r="O292" i="10"/>
  <c r="L292" i="10"/>
  <c r="I292" i="10"/>
  <c r="U291" i="10"/>
  <c r="R291" i="10"/>
  <c r="O291" i="10"/>
  <c r="L291" i="10"/>
  <c r="I291" i="10"/>
  <c r="U290" i="10"/>
  <c r="R290" i="10"/>
  <c r="O290" i="10"/>
  <c r="L290" i="10"/>
  <c r="I290" i="10"/>
  <c r="U289" i="10"/>
  <c r="R289" i="10"/>
  <c r="O289" i="10"/>
  <c r="L289" i="10"/>
  <c r="I289" i="10"/>
  <c r="U288" i="10"/>
  <c r="R288" i="10"/>
  <c r="O288" i="10"/>
  <c r="L288" i="10"/>
  <c r="I288" i="10"/>
  <c r="U287" i="10"/>
  <c r="R287" i="10"/>
  <c r="O287" i="10"/>
  <c r="L287" i="10"/>
  <c r="I287" i="10"/>
  <c r="U286" i="10"/>
  <c r="R286" i="10"/>
  <c r="O286" i="10"/>
  <c r="L286" i="10"/>
  <c r="I286" i="10"/>
  <c r="U285" i="10"/>
  <c r="R285" i="10"/>
  <c r="O285" i="10"/>
  <c r="L285" i="10"/>
  <c r="I285" i="10"/>
  <c r="U284" i="10"/>
  <c r="R284" i="10"/>
  <c r="O284" i="10"/>
  <c r="L284" i="10"/>
  <c r="I284" i="10"/>
  <c r="U283" i="10"/>
  <c r="R283" i="10"/>
  <c r="O283" i="10"/>
  <c r="L283" i="10"/>
  <c r="I283" i="10"/>
  <c r="U282" i="10"/>
  <c r="R282" i="10"/>
  <c r="O282" i="10"/>
  <c r="L282" i="10"/>
  <c r="I282" i="10"/>
  <c r="U281" i="10"/>
  <c r="R281" i="10"/>
  <c r="O281" i="10"/>
  <c r="L281" i="10"/>
  <c r="I281" i="10"/>
  <c r="U280" i="10"/>
  <c r="R280" i="10"/>
  <c r="O280" i="10"/>
  <c r="L280" i="10"/>
  <c r="I280" i="10"/>
  <c r="U279" i="10"/>
  <c r="R279" i="10"/>
  <c r="O279" i="10"/>
  <c r="L279" i="10"/>
  <c r="I279" i="10"/>
  <c r="U278" i="10"/>
  <c r="R278" i="10"/>
  <c r="O278" i="10"/>
  <c r="L278" i="10"/>
  <c r="I278" i="10"/>
  <c r="U277" i="10"/>
  <c r="R277" i="10"/>
  <c r="O277" i="10"/>
  <c r="L277" i="10"/>
  <c r="I277" i="10"/>
  <c r="U276" i="10"/>
  <c r="R276" i="10"/>
  <c r="O276" i="10"/>
  <c r="L276" i="10"/>
  <c r="I276" i="10"/>
  <c r="U275" i="10"/>
  <c r="R275" i="10"/>
  <c r="O275" i="10"/>
  <c r="L275" i="10"/>
  <c r="I275" i="10"/>
  <c r="U274" i="10"/>
  <c r="R274" i="10"/>
  <c r="O274" i="10"/>
  <c r="L274" i="10"/>
  <c r="I274" i="10"/>
  <c r="U273" i="10"/>
  <c r="R273" i="10"/>
  <c r="O273" i="10"/>
  <c r="L273" i="10"/>
  <c r="I273" i="10"/>
  <c r="U272" i="10"/>
  <c r="R272" i="10"/>
  <c r="O272" i="10"/>
  <c r="L272" i="10"/>
  <c r="I272" i="10"/>
  <c r="U271" i="10"/>
  <c r="R271" i="10"/>
  <c r="O271" i="10"/>
  <c r="L271" i="10"/>
  <c r="I271" i="10"/>
  <c r="U270" i="10"/>
  <c r="R270" i="10"/>
  <c r="O270" i="10"/>
  <c r="L270" i="10"/>
  <c r="I270" i="10"/>
  <c r="U269" i="10"/>
  <c r="R269" i="10"/>
  <c r="O269" i="10"/>
  <c r="L269" i="10"/>
  <c r="I269" i="10"/>
  <c r="U268" i="10"/>
  <c r="R268" i="10"/>
  <c r="O268" i="10"/>
  <c r="L268" i="10"/>
  <c r="I268" i="10"/>
  <c r="U267" i="10"/>
  <c r="R267" i="10"/>
  <c r="O267" i="10"/>
  <c r="L267" i="10"/>
  <c r="I267" i="10"/>
  <c r="U266" i="10"/>
  <c r="R266" i="10"/>
  <c r="O266" i="10"/>
  <c r="L266" i="10"/>
  <c r="I266" i="10"/>
  <c r="U265" i="10"/>
  <c r="R265" i="10"/>
  <c r="O265" i="10"/>
  <c r="L265" i="10"/>
  <c r="I265" i="10"/>
  <c r="U264" i="10"/>
  <c r="R264" i="10"/>
  <c r="O264" i="10"/>
  <c r="L264" i="10"/>
  <c r="I264" i="10"/>
  <c r="U263" i="10"/>
  <c r="R263" i="10"/>
  <c r="O263" i="10"/>
  <c r="L263" i="10"/>
  <c r="I263" i="10"/>
  <c r="U262" i="10"/>
  <c r="R262" i="10"/>
  <c r="O262" i="10"/>
  <c r="L262" i="10"/>
  <c r="I262" i="10"/>
  <c r="U261" i="10"/>
  <c r="R261" i="10"/>
  <c r="O261" i="10"/>
  <c r="L261" i="10"/>
  <c r="I261" i="10"/>
  <c r="U260" i="10"/>
  <c r="R260" i="10"/>
  <c r="O260" i="10"/>
  <c r="L260" i="10"/>
  <c r="I260" i="10"/>
  <c r="U259" i="10"/>
  <c r="R259" i="10"/>
  <c r="O259" i="10"/>
  <c r="L259" i="10"/>
  <c r="I259" i="10"/>
  <c r="U258" i="10"/>
  <c r="R258" i="10"/>
  <c r="O258" i="10"/>
  <c r="L258" i="10"/>
  <c r="I258" i="10"/>
  <c r="U257" i="10"/>
  <c r="R257" i="10"/>
  <c r="O257" i="10"/>
  <c r="L257" i="10"/>
  <c r="I257" i="10"/>
  <c r="U256" i="10"/>
  <c r="R256" i="10"/>
  <c r="O256" i="10"/>
  <c r="L256" i="10"/>
  <c r="I256" i="10"/>
  <c r="U255" i="10"/>
  <c r="R255" i="10"/>
  <c r="O255" i="10"/>
  <c r="L255" i="10"/>
  <c r="I255" i="10"/>
  <c r="U254" i="10"/>
  <c r="R254" i="10"/>
  <c r="O254" i="10"/>
  <c r="L254" i="10"/>
  <c r="I254" i="10"/>
  <c r="U253" i="10"/>
  <c r="R253" i="10"/>
  <c r="O253" i="10"/>
  <c r="L253" i="10"/>
  <c r="I253" i="10"/>
  <c r="U252" i="10"/>
  <c r="R252" i="10"/>
  <c r="O252" i="10"/>
  <c r="L252" i="10"/>
  <c r="I252" i="10"/>
  <c r="U251" i="10"/>
  <c r="R251" i="10"/>
  <c r="O251" i="10"/>
  <c r="L251" i="10"/>
  <c r="I251" i="10"/>
  <c r="U250" i="10"/>
  <c r="R250" i="10"/>
  <c r="O250" i="10"/>
  <c r="L250" i="10"/>
  <c r="I250" i="10"/>
  <c r="U249" i="10"/>
  <c r="R249" i="10"/>
  <c r="O249" i="10"/>
  <c r="L249" i="10"/>
  <c r="I249" i="10"/>
  <c r="U248" i="10"/>
  <c r="R248" i="10"/>
  <c r="O248" i="10"/>
  <c r="L248" i="10"/>
  <c r="I248" i="10"/>
  <c r="U247" i="10"/>
  <c r="R247" i="10"/>
  <c r="O247" i="10"/>
  <c r="L247" i="10"/>
  <c r="I247" i="10"/>
  <c r="U246" i="10"/>
  <c r="R246" i="10"/>
  <c r="O246" i="10"/>
  <c r="L246" i="10"/>
  <c r="I246" i="10"/>
  <c r="U245" i="10"/>
  <c r="R245" i="10"/>
  <c r="O245" i="10"/>
  <c r="L245" i="10"/>
  <c r="I245" i="10"/>
  <c r="U244" i="10"/>
  <c r="R244" i="10"/>
  <c r="O244" i="10"/>
  <c r="L244" i="10"/>
  <c r="I244" i="10"/>
  <c r="U243" i="10"/>
  <c r="R243" i="10"/>
  <c r="O243" i="10"/>
  <c r="L243" i="10"/>
  <c r="I243" i="10"/>
  <c r="U242" i="10"/>
  <c r="R242" i="10"/>
  <c r="O242" i="10"/>
  <c r="L242" i="10"/>
  <c r="I242" i="10"/>
  <c r="U241" i="10"/>
  <c r="R241" i="10"/>
  <c r="O241" i="10"/>
  <c r="L241" i="10"/>
  <c r="I241" i="10"/>
  <c r="U240" i="10"/>
  <c r="R240" i="10"/>
  <c r="O240" i="10"/>
  <c r="L240" i="10"/>
  <c r="I240" i="10"/>
  <c r="U239" i="10"/>
  <c r="R239" i="10"/>
  <c r="O239" i="10"/>
  <c r="L239" i="10"/>
  <c r="I239" i="10"/>
  <c r="U238" i="10"/>
  <c r="R238" i="10"/>
  <c r="O238" i="10"/>
  <c r="L238" i="10"/>
  <c r="I238" i="10"/>
  <c r="U237" i="10"/>
  <c r="R237" i="10"/>
  <c r="O237" i="10"/>
  <c r="L237" i="10"/>
  <c r="I237" i="10"/>
  <c r="U236" i="10"/>
  <c r="R236" i="10"/>
  <c r="O236" i="10"/>
  <c r="L236" i="10"/>
  <c r="I236" i="10"/>
  <c r="U235" i="10"/>
  <c r="R235" i="10"/>
  <c r="O235" i="10"/>
  <c r="L235" i="10"/>
  <c r="I235" i="10"/>
  <c r="U234" i="10"/>
  <c r="R234" i="10"/>
  <c r="O234" i="10"/>
  <c r="L234" i="10"/>
  <c r="I234" i="10"/>
  <c r="U233" i="10"/>
  <c r="R233" i="10"/>
  <c r="O233" i="10"/>
  <c r="L233" i="10"/>
  <c r="I233" i="10"/>
  <c r="U232" i="10"/>
  <c r="R232" i="10"/>
  <c r="O232" i="10"/>
  <c r="L232" i="10"/>
  <c r="I232" i="10"/>
  <c r="U231" i="10"/>
  <c r="R231" i="10"/>
  <c r="O231" i="10"/>
  <c r="L231" i="10"/>
  <c r="I231" i="10"/>
  <c r="U230" i="10"/>
  <c r="R230" i="10"/>
  <c r="O230" i="10"/>
  <c r="L230" i="10"/>
  <c r="I230" i="10"/>
  <c r="U229" i="10"/>
  <c r="R229" i="10"/>
  <c r="O229" i="10"/>
  <c r="L229" i="10"/>
  <c r="I229" i="10"/>
  <c r="U228" i="10"/>
  <c r="R228" i="10"/>
  <c r="O228" i="10"/>
  <c r="L228" i="10"/>
  <c r="I228" i="10"/>
  <c r="U227" i="10"/>
  <c r="R227" i="10"/>
  <c r="O227" i="10"/>
  <c r="L227" i="10"/>
  <c r="I227" i="10"/>
  <c r="U226" i="10"/>
  <c r="R226" i="10"/>
  <c r="O226" i="10"/>
  <c r="L226" i="10"/>
  <c r="I226" i="10"/>
  <c r="U225" i="10"/>
  <c r="R225" i="10"/>
  <c r="O225" i="10"/>
  <c r="L225" i="10"/>
  <c r="I225" i="10"/>
  <c r="U224" i="10"/>
  <c r="R224" i="10"/>
  <c r="O224" i="10"/>
  <c r="L224" i="10"/>
  <c r="I224" i="10"/>
  <c r="U223" i="10"/>
  <c r="R223" i="10"/>
  <c r="O223" i="10"/>
  <c r="L223" i="10"/>
  <c r="I223" i="10"/>
  <c r="U222" i="10"/>
  <c r="R222" i="10"/>
  <c r="O222" i="10"/>
  <c r="L222" i="10"/>
  <c r="I222" i="10"/>
  <c r="U221" i="10"/>
  <c r="R221" i="10"/>
  <c r="O221" i="10"/>
  <c r="L221" i="10"/>
  <c r="I221" i="10"/>
  <c r="U220" i="10"/>
  <c r="R220" i="10"/>
  <c r="O220" i="10"/>
  <c r="L220" i="10"/>
  <c r="I220" i="10"/>
  <c r="U219" i="10"/>
  <c r="R219" i="10"/>
  <c r="O219" i="10"/>
  <c r="L219" i="10"/>
  <c r="I219" i="10"/>
  <c r="U218" i="10"/>
  <c r="R218" i="10"/>
  <c r="O218" i="10"/>
  <c r="L218" i="10"/>
  <c r="I218" i="10"/>
  <c r="U217" i="10"/>
  <c r="R217" i="10"/>
  <c r="O217" i="10"/>
  <c r="L217" i="10"/>
  <c r="I217" i="10"/>
  <c r="U216" i="10"/>
  <c r="R216" i="10"/>
  <c r="O216" i="10"/>
  <c r="L216" i="10"/>
  <c r="I216" i="10"/>
  <c r="U215" i="10"/>
  <c r="R215" i="10"/>
  <c r="O215" i="10"/>
  <c r="L215" i="10"/>
  <c r="I215" i="10"/>
  <c r="U214" i="10"/>
  <c r="R214" i="10"/>
  <c r="O214" i="10"/>
  <c r="L214" i="10"/>
  <c r="I214" i="10"/>
  <c r="U213" i="10"/>
  <c r="R213" i="10"/>
  <c r="O213" i="10"/>
  <c r="L213" i="10"/>
  <c r="I213" i="10"/>
  <c r="U212" i="10"/>
  <c r="R212" i="10"/>
  <c r="O212" i="10"/>
  <c r="L212" i="10"/>
  <c r="I212" i="10"/>
  <c r="U211" i="10"/>
  <c r="R211" i="10"/>
  <c r="O211" i="10"/>
  <c r="L211" i="10"/>
  <c r="I211" i="10"/>
  <c r="U210" i="10"/>
  <c r="R210" i="10"/>
  <c r="O210" i="10"/>
  <c r="L210" i="10"/>
  <c r="I210" i="10"/>
  <c r="U209" i="10"/>
  <c r="R209" i="10"/>
  <c r="O209" i="10"/>
  <c r="L209" i="10"/>
  <c r="I209" i="10"/>
  <c r="U208" i="10"/>
  <c r="R208" i="10"/>
  <c r="O208" i="10"/>
  <c r="L208" i="10"/>
  <c r="I208" i="10"/>
  <c r="U207" i="10"/>
  <c r="R207" i="10"/>
  <c r="O207" i="10"/>
  <c r="L207" i="10"/>
  <c r="I207" i="10"/>
  <c r="U206" i="10"/>
  <c r="R206" i="10"/>
  <c r="O206" i="10"/>
  <c r="L206" i="10"/>
  <c r="I206" i="10"/>
  <c r="U205" i="10"/>
  <c r="R205" i="10"/>
  <c r="O205" i="10"/>
  <c r="L205" i="10"/>
  <c r="I205" i="10"/>
  <c r="U204" i="10"/>
  <c r="R204" i="10"/>
  <c r="O204" i="10"/>
  <c r="L204" i="10"/>
  <c r="I204" i="10"/>
  <c r="U203" i="10"/>
  <c r="R203" i="10"/>
  <c r="O203" i="10"/>
  <c r="L203" i="10"/>
  <c r="I203" i="10"/>
  <c r="U202" i="10"/>
  <c r="R202" i="10"/>
  <c r="O202" i="10"/>
  <c r="L202" i="10"/>
  <c r="I202" i="10"/>
  <c r="U201" i="10"/>
  <c r="R201" i="10"/>
  <c r="O201" i="10"/>
  <c r="L201" i="10"/>
  <c r="I201" i="10"/>
  <c r="U200" i="10"/>
  <c r="R200" i="10"/>
  <c r="O200" i="10"/>
  <c r="L200" i="10"/>
  <c r="I200" i="10"/>
  <c r="U199" i="10"/>
  <c r="R199" i="10"/>
  <c r="O199" i="10"/>
  <c r="L199" i="10"/>
  <c r="I199" i="10"/>
  <c r="U198" i="10"/>
  <c r="R198" i="10"/>
  <c r="O198" i="10"/>
  <c r="L198" i="10"/>
  <c r="I198" i="10"/>
  <c r="U197" i="10"/>
  <c r="R197" i="10"/>
  <c r="O197" i="10"/>
  <c r="L197" i="10"/>
  <c r="I197" i="10"/>
  <c r="U196" i="10"/>
  <c r="R196" i="10"/>
  <c r="O196" i="10"/>
  <c r="L196" i="10"/>
  <c r="I196" i="10"/>
  <c r="U195" i="10"/>
  <c r="R195" i="10"/>
  <c r="O195" i="10"/>
  <c r="L195" i="10"/>
  <c r="I195" i="10"/>
  <c r="U194" i="10"/>
  <c r="R194" i="10"/>
  <c r="O194" i="10"/>
  <c r="L194" i="10"/>
  <c r="I194" i="10"/>
  <c r="U193" i="10"/>
  <c r="R193" i="10"/>
  <c r="O193" i="10"/>
  <c r="L193" i="10"/>
  <c r="I193" i="10"/>
  <c r="U192" i="10"/>
  <c r="R192" i="10"/>
  <c r="O192" i="10"/>
  <c r="L192" i="10"/>
  <c r="I192" i="10"/>
  <c r="U191" i="10"/>
  <c r="R191" i="10"/>
  <c r="O191" i="10"/>
  <c r="L191" i="10"/>
  <c r="I191" i="10"/>
  <c r="U190" i="10"/>
  <c r="R190" i="10"/>
  <c r="O190" i="10"/>
  <c r="L190" i="10"/>
  <c r="I190" i="10"/>
  <c r="U189" i="10"/>
  <c r="R189" i="10"/>
  <c r="O189" i="10"/>
  <c r="L189" i="10"/>
  <c r="I189" i="10"/>
  <c r="U188" i="10"/>
  <c r="R188" i="10"/>
  <c r="O188" i="10"/>
  <c r="L188" i="10"/>
  <c r="I188" i="10"/>
  <c r="U187" i="10"/>
  <c r="R187" i="10"/>
  <c r="O187" i="10"/>
  <c r="L187" i="10"/>
  <c r="I187" i="10"/>
  <c r="U186" i="10"/>
  <c r="R186" i="10"/>
  <c r="O186" i="10"/>
  <c r="L186" i="10"/>
  <c r="I186" i="10"/>
  <c r="U185" i="10"/>
  <c r="R185" i="10"/>
  <c r="O185" i="10"/>
  <c r="L185" i="10"/>
  <c r="I185" i="10"/>
  <c r="U184" i="10"/>
  <c r="R184" i="10"/>
  <c r="O184" i="10"/>
  <c r="L184" i="10"/>
  <c r="I184" i="10"/>
  <c r="U183" i="10"/>
  <c r="R183" i="10"/>
  <c r="O183" i="10"/>
  <c r="L183" i="10"/>
  <c r="I183" i="10"/>
  <c r="U182" i="10"/>
  <c r="R182" i="10"/>
  <c r="O182" i="10"/>
  <c r="L182" i="10"/>
  <c r="I182" i="10"/>
  <c r="U181" i="10"/>
  <c r="R181" i="10"/>
  <c r="O181" i="10"/>
  <c r="L181" i="10"/>
  <c r="I181" i="10"/>
  <c r="U180" i="10"/>
  <c r="R180" i="10"/>
  <c r="O180" i="10"/>
  <c r="L180" i="10"/>
  <c r="I180" i="10"/>
  <c r="U179" i="10"/>
  <c r="R179" i="10"/>
  <c r="O179" i="10"/>
  <c r="L179" i="10"/>
  <c r="I179" i="10"/>
  <c r="U178" i="10"/>
  <c r="R178" i="10"/>
  <c r="O178" i="10"/>
  <c r="L178" i="10"/>
  <c r="I178" i="10"/>
  <c r="U177" i="10"/>
  <c r="R177" i="10"/>
  <c r="O177" i="10"/>
  <c r="L177" i="10"/>
  <c r="I177" i="10"/>
  <c r="U176" i="10"/>
  <c r="R176" i="10"/>
  <c r="O176" i="10"/>
  <c r="L176" i="10"/>
  <c r="I176" i="10"/>
  <c r="U175" i="10"/>
  <c r="R175" i="10"/>
  <c r="O175" i="10"/>
  <c r="L175" i="10"/>
  <c r="I175" i="10"/>
  <c r="U174" i="10"/>
  <c r="R174" i="10"/>
  <c r="O174" i="10"/>
  <c r="L174" i="10"/>
  <c r="I174" i="10"/>
  <c r="U173" i="10"/>
  <c r="R173" i="10"/>
  <c r="O173" i="10"/>
  <c r="L173" i="10"/>
  <c r="I173" i="10"/>
  <c r="U172" i="10"/>
  <c r="R172" i="10"/>
  <c r="O172" i="10"/>
  <c r="L172" i="10"/>
  <c r="I172" i="10"/>
  <c r="U171" i="10"/>
  <c r="R171" i="10"/>
  <c r="O171" i="10"/>
  <c r="L171" i="10"/>
  <c r="I171" i="10"/>
  <c r="U170" i="10"/>
  <c r="R170" i="10"/>
  <c r="O170" i="10"/>
  <c r="L170" i="10"/>
  <c r="I170" i="10"/>
  <c r="U169" i="10"/>
  <c r="R169" i="10"/>
  <c r="O169" i="10"/>
  <c r="L169" i="10"/>
  <c r="I169" i="10"/>
  <c r="U168" i="10"/>
  <c r="R168" i="10"/>
  <c r="O168" i="10"/>
  <c r="L168" i="10"/>
  <c r="I168" i="10"/>
  <c r="U167" i="10"/>
  <c r="R167" i="10"/>
  <c r="O167" i="10"/>
  <c r="L167" i="10"/>
  <c r="I167" i="10"/>
  <c r="U166" i="10"/>
  <c r="R166" i="10"/>
  <c r="O166" i="10"/>
  <c r="L166" i="10"/>
  <c r="I166" i="10"/>
  <c r="U165" i="10"/>
  <c r="R165" i="10"/>
  <c r="O165" i="10"/>
  <c r="L165" i="10"/>
  <c r="I165" i="10"/>
  <c r="U164" i="10"/>
  <c r="R164" i="10"/>
  <c r="O164" i="10"/>
  <c r="L164" i="10"/>
  <c r="I164" i="10"/>
  <c r="U163" i="10"/>
  <c r="R163" i="10"/>
  <c r="O163" i="10"/>
  <c r="L163" i="10"/>
  <c r="I163" i="10"/>
  <c r="U162" i="10"/>
  <c r="R162" i="10"/>
  <c r="O162" i="10"/>
  <c r="L162" i="10"/>
  <c r="I162" i="10"/>
  <c r="U161" i="10"/>
  <c r="R161" i="10"/>
  <c r="O161" i="10"/>
  <c r="L161" i="10"/>
  <c r="I161" i="10"/>
  <c r="U160" i="10"/>
  <c r="R160" i="10"/>
  <c r="O160" i="10"/>
  <c r="L160" i="10"/>
  <c r="I160" i="10"/>
  <c r="U159" i="10"/>
  <c r="R159" i="10"/>
  <c r="O159" i="10"/>
  <c r="L159" i="10"/>
  <c r="I159" i="10"/>
  <c r="U158" i="10"/>
  <c r="R158" i="10"/>
  <c r="O158" i="10"/>
  <c r="L158" i="10"/>
  <c r="I158" i="10"/>
  <c r="U157" i="10"/>
  <c r="R157" i="10"/>
  <c r="O157" i="10"/>
  <c r="L157" i="10"/>
  <c r="I157" i="10"/>
  <c r="U156" i="10"/>
  <c r="R156" i="10"/>
  <c r="O156" i="10"/>
  <c r="L156" i="10"/>
  <c r="I156" i="10"/>
  <c r="U155" i="10"/>
  <c r="R155" i="10"/>
  <c r="O155" i="10"/>
  <c r="L155" i="10"/>
  <c r="I155" i="10"/>
  <c r="U154" i="10"/>
  <c r="R154" i="10"/>
  <c r="O154" i="10"/>
  <c r="L154" i="10"/>
  <c r="I154" i="10"/>
  <c r="U153" i="10"/>
  <c r="R153" i="10"/>
  <c r="O153" i="10"/>
  <c r="L153" i="10"/>
  <c r="I153" i="10"/>
  <c r="U152" i="10"/>
  <c r="R152" i="10"/>
  <c r="O152" i="10"/>
  <c r="L152" i="10"/>
  <c r="I152" i="10"/>
  <c r="U151" i="10"/>
  <c r="R151" i="10"/>
  <c r="O151" i="10"/>
  <c r="L151" i="10"/>
  <c r="I151" i="10"/>
  <c r="U150" i="10"/>
  <c r="R150" i="10"/>
  <c r="O150" i="10"/>
  <c r="L150" i="10"/>
  <c r="I150" i="10"/>
  <c r="U149" i="10"/>
  <c r="R149" i="10"/>
  <c r="O149" i="10"/>
  <c r="L149" i="10"/>
  <c r="I149" i="10"/>
  <c r="U148" i="10"/>
  <c r="R148" i="10"/>
  <c r="O148" i="10"/>
  <c r="L148" i="10"/>
  <c r="I148" i="10"/>
  <c r="U147" i="10"/>
  <c r="R147" i="10"/>
  <c r="O147" i="10"/>
  <c r="L147" i="10"/>
  <c r="I147" i="10"/>
  <c r="U146" i="10"/>
  <c r="R146" i="10"/>
  <c r="O146" i="10"/>
  <c r="L146" i="10"/>
  <c r="I146" i="10"/>
  <c r="U145" i="10"/>
  <c r="R145" i="10"/>
  <c r="O145" i="10"/>
  <c r="L145" i="10"/>
  <c r="I145" i="10"/>
  <c r="U144" i="10"/>
  <c r="R144" i="10"/>
  <c r="O144" i="10"/>
  <c r="L144" i="10"/>
  <c r="I144" i="10"/>
  <c r="U143" i="10"/>
  <c r="R143" i="10"/>
  <c r="O143" i="10"/>
  <c r="L143" i="10"/>
  <c r="I143" i="10"/>
  <c r="U142" i="10"/>
  <c r="R142" i="10"/>
  <c r="O142" i="10"/>
  <c r="L142" i="10"/>
  <c r="I142" i="10"/>
  <c r="U141" i="10"/>
  <c r="R141" i="10"/>
  <c r="O141" i="10"/>
  <c r="L141" i="10"/>
  <c r="I141" i="10"/>
  <c r="U140" i="10"/>
  <c r="R140" i="10"/>
  <c r="O140" i="10"/>
  <c r="L140" i="10"/>
  <c r="I140" i="10"/>
  <c r="U139" i="10"/>
  <c r="R139" i="10"/>
  <c r="O139" i="10"/>
  <c r="L139" i="10"/>
  <c r="I139" i="10"/>
  <c r="U138" i="10"/>
  <c r="R138" i="10"/>
  <c r="O138" i="10"/>
  <c r="L138" i="10"/>
  <c r="I138" i="10"/>
  <c r="U137" i="10"/>
  <c r="R137" i="10"/>
  <c r="O137" i="10"/>
  <c r="L137" i="10"/>
  <c r="I137" i="10"/>
  <c r="U136" i="10"/>
  <c r="R136" i="10"/>
  <c r="O136" i="10"/>
  <c r="L136" i="10"/>
  <c r="I136" i="10"/>
  <c r="U135" i="10"/>
  <c r="R135" i="10"/>
  <c r="O135" i="10"/>
  <c r="L135" i="10"/>
  <c r="I135" i="10"/>
  <c r="U134" i="10"/>
  <c r="R134" i="10"/>
  <c r="O134" i="10"/>
  <c r="L134" i="10"/>
  <c r="I134" i="10"/>
  <c r="U133" i="10"/>
  <c r="R133" i="10"/>
  <c r="O133" i="10"/>
  <c r="L133" i="10"/>
  <c r="I133" i="10"/>
  <c r="U132" i="10"/>
  <c r="R132" i="10"/>
  <c r="O132" i="10"/>
  <c r="L132" i="10"/>
  <c r="I132" i="10"/>
  <c r="U131" i="10"/>
  <c r="R131" i="10"/>
  <c r="O131" i="10"/>
  <c r="L131" i="10"/>
  <c r="I131" i="10"/>
  <c r="U130" i="10"/>
  <c r="R130" i="10"/>
  <c r="O130" i="10"/>
  <c r="L130" i="10"/>
  <c r="I130" i="10"/>
  <c r="U129" i="10"/>
  <c r="R129" i="10"/>
  <c r="O129" i="10"/>
  <c r="L129" i="10"/>
  <c r="I129" i="10"/>
  <c r="U128" i="10"/>
  <c r="R128" i="10"/>
  <c r="O128" i="10"/>
  <c r="L128" i="10"/>
  <c r="I128" i="10"/>
  <c r="U127" i="10"/>
  <c r="R127" i="10"/>
  <c r="O127" i="10"/>
  <c r="L127" i="10"/>
  <c r="I127" i="10"/>
  <c r="U126" i="10"/>
  <c r="R126" i="10"/>
  <c r="O126" i="10"/>
  <c r="L126" i="10"/>
  <c r="I126" i="10"/>
  <c r="U125" i="10"/>
  <c r="R125" i="10"/>
  <c r="O125" i="10"/>
  <c r="L125" i="10"/>
  <c r="I125" i="10"/>
  <c r="U124" i="10"/>
  <c r="R124" i="10"/>
  <c r="O124" i="10"/>
  <c r="L124" i="10"/>
  <c r="I124" i="10"/>
  <c r="U123" i="10"/>
  <c r="R123" i="10"/>
  <c r="O123" i="10"/>
  <c r="L123" i="10"/>
  <c r="I123" i="10"/>
  <c r="U122" i="10"/>
  <c r="R122" i="10"/>
  <c r="O122" i="10"/>
  <c r="L122" i="10"/>
  <c r="I122" i="10"/>
  <c r="U121" i="10"/>
  <c r="R121" i="10"/>
  <c r="O121" i="10"/>
  <c r="L121" i="10"/>
  <c r="I121" i="10"/>
  <c r="U120" i="10"/>
  <c r="R120" i="10"/>
  <c r="O120" i="10"/>
  <c r="L120" i="10"/>
  <c r="I120" i="10"/>
  <c r="U119" i="10"/>
  <c r="R119" i="10"/>
  <c r="O119" i="10"/>
  <c r="L119" i="10"/>
  <c r="I119" i="10"/>
  <c r="U118" i="10"/>
  <c r="R118" i="10"/>
  <c r="O118" i="10"/>
  <c r="L118" i="10"/>
  <c r="I118" i="10"/>
  <c r="U117" i="10"/>
  <c r="R117" i="10"/>
  <c r="O117" i="10"/>
  <c r="L117" i="10"/>
  <c r="I117" i="10"/>
  <c r="U116" i="10"/>
  <c r="R116" i="10"/>
  <c r="O116" i="10"/>
  <c r="L116" i="10"/>
  <c r="I116" i="10"/>
  <c r="U115" i="10"/>
  <c r="R115" i="10"/>
  <c r="O115" i="10"/>
  <c r="L115" i="10"/>
  <c r="I115" i="10"/>
  <c r="U114" i="10"/>
  <c r="R114" i="10"/>
  <c r="O114" i="10"/>
  <c r="L114" i="10"/>
  <c r="I114" i="10"/>
  <c r="U113" i="10"/>
  <c r="R113" i="10"/>
  <c r="O113" i="10"/>
  <c r="L113" i="10"/>
  <c r="I113" i="10"/>
  <c r="U112" i="10"/>
  <c r="R112" i="10"/>
  <c r="O112" i="10"/>
  <c r="L112" i="10"/>
  <c r="I112" i="10"/>
  <c r="U111" i="10"/>
  <c r="R111" i="10"/>
  <c r="O111" i="10"/>
  <c r="L111" i="10"/>
  <c r="I111" i="10"/>
  <c r="U110" i="10"/>
  <c r="R110" i="10"/>
  <c r="O110" i="10"/>
  <c r="L110" i="10"/>
  <c r="I110" i="10"/>
  <c r="U109" i="10"/>
  <c r="R109" i="10"/>
  <c r="O109" i="10"/>
  <c r="L109" i="10"/>
  <c r="I109" i="10"/>
  <c r="U108" i="10"/>
  <c r="R108" i="10"/>
  <c r="O108" i="10"/>
  <c r="L108" i="10"/>
  <c r="I108" i="10"/>
  <c r="U107" i="10"/>
  <c r="R107" i="10"/>
  <c r="O107" i="10"/>
  <c r="L107" i="10"/>
  <c r="I107" i="10"/>
  <c r="U106" i="10"/>
  <c r="R106" i="10"/>
  <c r="O106" i="10"/>
  <c r="L106" i="10"/>
  <c r="I106" i="10"/>
  <c r="U105" i="10"/>
  <c r="R105" i="10"/>
  <c r="O105" i="10"/>
  <c r="L105" i="10"/>
  <c r="I105" i="10"/>
  <c r="U104" i="10"/>
  <c r="R104" i="10"/>
  <c r="O104" i="10"/>
  <c r="L104" i="10"/>
  <c r="I104" i="10"/>
  <c r="U103" i="10"/>
  <c r="R103" i="10"/>
  <c r="O103" i="10"/>
  <c r="L103" i="10"/>
  <c r="I103" i="10"/>
  <c r="U102" i="10"/>
  <c r="R102" i="10"/>
  <c r="O102" i="10"/>
  <c r="L102" i="10"/>
  <c r="I102" i="10"/>
  <c r="U101" i="10"/>
  <c r="R101" i="10"/>
  <c r="O101" i="10"/>
  <c r="L101" i="10"/>
  <c r="I101" i="10"/>
  <c r="U100" i="10"/>
  <c r="R100" i="10"/>
  <c r="O100" i="10"/>
  <c r="L100" i="10"/>
  <c r="I100" i="10"/>
  <c r="U99" i="10"/>
  <c r="R99" i="10"/>
  <c r="O99" i="10"/>
  <c r="L99" i="10"/>
  <c r="I99" i="10"/>
  <c r="U98" i="10"/>
  <c r="R98" i="10"/>
  <c r="O98" i="10"/>
  <c r="L98" i="10"/>
  <c r="I98" i="10"/>
  <c r="U97" i="10"/>
  <c r="R97" i="10"/>
  <c r="O97" i="10"/>
  <c r="L97" i="10"/>
  <c r="I97" i="10"/>
  <c r="U96" i="10"/>
  <c r="R96" i="10"/>
  <c r="O96" i="10"/>
  <c r="L96" i="10"/>
  <c r="I96" i="10"/>
  <c r="U95" i="10"/>
  <c r="R95" i="10"/>
  <c r="O95" i="10"/>
  <c r="L95" i="10"/>
  <c r="I95" i="10"/>
  <c r="U94" i="10"/>
  <c r="R94" i="10"/>
  <c r="O94" i="10"/>
  <c r="L94" i="10"/>
  <c r="I94" i="10"/>
  <c r="U93" i="10"/>
  <c r="R93" i="10"/>
  <c r="O93" i="10"/>
  <c r="L93" i="10"/>
  <c r="I93" i="10"/>
  <c r="U92" i="10"/>
  <c r="R92" i="10"/>
  <c r="O92" i="10"/>
  <c r="L92" i="10"/>
  <c r="I92" i="10"/>
  <c r="U91" i="10"/>
  <c r="R91" i="10"/>
  <c r="O91" i="10"/>
  <c r="L91" i="10"/>
  <c r="I91" i="10"/>
  <c r="U90" i="10"/>
  <c r="R90" i="10"/>
  <c r="O90" i="10"/>
  <c r="L90" i="10"/>
  <c r="I90" i="10"/>
  <c r="U89" i="10"/>
  <c r="R89" i="10"/>
  <c r="O89" i="10"/>
  <c r="L89" i="10"/>
  <c r="I89" i="10"/>
  <c r="U88" i="10"/>
  <c r="R88" i="10"/>
  <c r="O88" i="10"/>
  <c r="L88" i="10"/>
  <c r="I88" i="10"/>
  <c r="U87" i="10"/>
  <c r="R87" i="10"/>
  <c r="O87" i="10"/>
  <c r="L87" i="10"/>
  <c r="I87" i="10"/>
  <c r="U86" i="10"/>
  <c r="R86" i="10"/>
  <c r="O86" i="10"/>
  <c r="L86" i="10"/>
  <c r="I86" i="10"/>
  <c r="U85" i="10"/>
  <c r="R85" i="10"/>
  <c r="O85" i="10"/>
  <c r="L85" i="10"/>
  <c r="I85" i="10"/>
  <c r="U84" i="10"/>
  <c r="R84" i="10"/>
  <c r="O84" i="10"/>
  <c r="L84" i="10"/>
  <c r="I84" i="10"/>
  <c r="U83" i="10"/>
  <c r="R83" i="10"/>
  <c r="O83" i="10"/>
  <c r="L83" i="10"/>
  <c r="I83" i="10"/>
  <c r="U82" i="10"/>
  <c r="R82" i="10"/>
  <c r="O82" i="10"/>
  <c r="L82" i="10"/>
  <c r="I82" i="10"/>
  <c r="U81" i="10"/>
  <c r="R81" i="10"/>
  <c r="O81" i="10"/>
  <c r="L81" i="10"/>
  <c r="I81" i="10"/>
  <c r="U80" i="10"/>
  <c r="R80" i="10"/>
  <c r="O80" i="10"/>
  <c r="L80" i="10"/>
  <c r="I80" i="10"/>
  <c r="U79" i="10"/>
  <c r="R79" i="10"/>
  <c r="O79" i="10"/>
  <c r="L79" i="10"/>
  <c r="I79" i="10"/>
  <c r="U78" i="10"/>
  <c r="R78" i="10"/>
  <c r="O78" i="10"/>
  <c r="L78" i="10"/>
  <c r="I78" i="10"/>
  <c r="U77" i="10"/>
  <c r="R77" i="10"/>
  <c r="O77" i="10"/>
  <c r="L77" i="10"/>
  <c r="I77" i="10"/>
  <c r="U76" i="10"/>
  <c r="R76" i="10"/>
  <c r="O76" i="10"/>
  <c r="L76" i="10"/>
  <c r="I76" i="10"/>
  <c r="U75" i="10"/>
  <c r="R75" i="10"/>
  <c r="O75" i="10"/>
  <c r="L75" i="10"/>
  <c r="I75" i="10"/>
  <c r="U74" i="10"/>
  <c r="R74" i="10"/>
  <c r="O74" i="10"/>
  <c r="L74" i="10"/>
  <c r="I74" i="10"/>
  <c r="U73" i="10"/>
  <c r="R73" i="10"/>
  <c r="O73" i="10"/>
  <c r="L73" i="10"/>
  <c r="I73" i="10"/>
  <c r="U72" i="10"/>
  <c r="R72" i="10"/>
  <c r="O72" i="10"/>
  <c r="L72" i="10"/>
  <c r="I72" i="10"/>
  <c r="U71" i="10"/>
  <c r="R71" i="10"/>
  <c r="O71" i="10"/>
  <c r="L71" i="10"/>
  <c r="I71" i="10"/>
  <c r="U70" i="10"/>
  <c r="R70" i="10"/>
  <c r="O70" i="10"/>
  <c r="L70" i="10"/>
  <c r="I70" i="10"/>
  <c r="U69" i="10"/>
  <c r="R69" i="10"/>
  <c r="O69" i="10"/>
  <c r="L69" i="10"/>
  <c r="I69" i="10"/>
  <c r="U68" i="10"/>
  <c r="R68" i="10"/>
  <c r="O68" i="10"/>
  <c r="L68" i="10"/>
  <c r="I68" i="10"/>
  <c r="U67" i="10"/>
  <c r="R67" i="10"/>
  <c r="O67" i="10"/>
  <c r="L67" i="10"/>
  <c r="I67" i="10"/>
  <c r="U66" i="10"/>
  <c r="R66" i="10"/>
  <c r="O66" i="10"/>
  <c r="L66" i="10"/>
  <c r="I66" i="10"/>
  <c r="U65" i="10"/>
  <c r="R65" i="10"/>
  <c r="O65" i="10"/>
  <c r="L65" i="10"/>
  <c r="I65" i="10"/>
  <c r="U64" i="10"/>
  <c r="R64" i="10"/>
  <c r="O64" i="10"/>
  <c r="L64" i="10"/>
  <c r="I64" i="10"/>
  <c r="U63" i="10"/>
  <c r="R63" i="10"/>
  <c r="O63" i="10"/>
  <c r="L63" i="10"/>
  <c r="I63" i="10"/>
  <c r="U62" i="10"/>
  <c r="R62" i="10"/>
  <c r="O62" i="10"/>
  <c r="L62" i="10"/>
  <c r="I62" i="10"/>
  <c r="U61" i="10"/>
  <c r="R61" i="10"/>
  <c r="O61" i="10"/>
  <c r="L61" i="10"/>
  <c r="I61" i="10"/>
  <c r="U60" i="10"/>
  <c r="R60" i="10"/>
  <c r="O60" i="10"/>
  <c r="L60" i="10"/>
  <c r="I60" i="10"/>
  <c r="U59" i="10"/>
  <c r="R59" i="10"/>
  <c r="O59" i="10"/>
  <c r="L59" i="10"/>
  <c r="I59" i="10"/>
  <c r="U58" i="10"/>
  <c r="R58" i="10"/>
  <c r="O58" i="10"/>
  <c r="L58" i="10"/>
  <c r="I58" i="10"/>
  <c r="U57" i="10"/>
  <c r="R57" i="10"/>
  <c r="O57" i="10"/>
  <c r="L57" i="10"/>
  <c r="I57" i="10"/>
  <c r="U56" i="10"/>
  <c r="R56" i="10"/>
  <c r="O56" i="10"/>
  <c r="L56" i="10"/>
  <c r="I56" i="10"/>
  <c r="U55" i="10"/>
  <c r="R55" i="10"/>
  <c r="O55" i="10"/>
  <c r="L55" i="10"/>
  <c r="I55" i="10"/>
  <c r="U54" i="10"/>
  <c r="R54" i="10"/>
  <c r="O54" i="10"/>
  <c r="L54" i="10"/>
  <c r="I54" i="10"/>
  <c r="U53" i="10"/>
  <c r="R53" i="10"/>
  <c r="O53" i="10"/>
  <c r="L53" i="10"/>
  <c r="I53" i="10"/>
  <c r="U52" i="10"/>
  <c r="R52" i="10"/>
  <c r="O52" i="10"/>
  <c r="L52" i="10"/>
  <c r="I52" i="10"/>
  <c r="U51" i="10"/>
  <c r="R51" i="10"/>
  <c r="O51" i="10"/>
  <c r="L51" i="10"/>
  <c r="I51" i="10"/>
  <c r="U50" i="10"/>
  <c r="R50" i="10"/>
  <c r="O50" i="10"/>
  <c r="L50" i="10"/>
  <c r="I50" i="10"/>
  <c r="U49" i="10"/>
  <c r="R49" i="10"/>
  <c r="O49" i="10"/>
  <c r="L49" i="10"/>
  <c r="I49" i="10"/>
  <c r="U48" i="10"/>
  <c r="R48" i="10"/>
  <c r="O48" i="10"/>
  <c r="L48" i="10"/>
  <c r="I48" i="10"/>
  <c r="U47" i="10"/>
  <c r="R47" i="10"/>
  <c r="O47" i="10"/>
  <c r="L47" i="10"/>
  <c r="I47" i="10"/>
  <c r="U46" i="10"/>
  <c r="R46" i="10"/>
  <c r="O46" i="10"/>
  <c r="L46" i="10"/>
  <c r="I46" i="10"/>
  <c r="U45" i="10"/>
  <c r="R45" i="10"/>
  <c r="O45" i="10"/>
  <c r="L45" i="10"/>
  <c r="I45" i="10"/>
  <c r="U44" i="10"/>
  <c r="R44" i="10"/>
  <c r="O44" i="10"/>
  <c r="L44" i="10"/>
  <c r="I44" i="10"/>
  <c r="U43" i="10"/>
  <c r="R43" i="10"/>
  <c r="O43" i="10"/>
  <c r="L43" i="10"/>
  <c r="I43" i="10"/>
  <c r="U42" i="10"/>
  <c r="R42" i="10"/>
  <c r="O42" i="10"/>
  <c r="L42" i="10"/>
  <c r="I42" i="10"/>
  <c r="U41" i="10"/>
  <c r="R41" i="10"/>
  <c r="O41" i="10"/>
  <c r="L41" i="10"/>
  <c r="I41" i="10"/>
  <c r="U40" i="10"/>
  <c r="R40" i="10"/>
  <c r="O40" i="10"/>
  <c r="L40" i="10"/>
  <c r="I40" i="10"/>
  <c r="U39" i="10"/>
  <c r="R39" i="10"/>
  <c r="O39" i="10"/>
  <c r="L39" i="10"/>
  <c r="I39" i="10"/>
  <c r="U38" i="10"/>
  <c r="R38" i="10"/>
  <c r="O38" i="10"/>
  <c r="L38" i="10"/>
  <c r="I38" i="10"/>
  <c r="U37" i="10"/>
  <c r="R37" i="10"/>
  <c r="O37" i="10"/>
  <c r="L37" i="10"/>
  <c r="I37" i="10"/>
  <c r="U36" i="10"/>
  <c r="R36" i="10"/>
  <c r="O36" i="10"/>
  <c r="L36" i="10"/>
  <c r="I36" i="10"/>
  <c r="U35" i="10"/>
  <c r="R35" i="10"/>
  <c r="O35" i="10"/>
  <c r="L35" i="10"/>
  <c r="I35" i="10"/>
  <c r="U34" i="10"/>
  <c r="R34" i="10"/>
  <c r="O34" i="10"/>
  <c r="L34" i="10"/>
  <c r="I34" i="10"/>
  <c r="U33" i="10"/>
  <c r="R33" i="10"/>
  <c r="O33" i="10"/>
  <c r="L33" i="10"/>
  <c r="I33" i="10"/>
  <c r="U32" i="10"/>
  <c r="R32" i="10"/>
  <c r="O32" i="10"/>
  <c r="L32" i="10"/>
  <c r="I32" i="10"/>
  <c r="U31" i="10"/>
  <c r="R31" i="10"/>
  <c r="O31" i="10"/>
  <c r="L31" i="10"/>
  <c r="I31" i="10"/>
  <c r="U30" i="10"/>
  <c r="R30" i="10"/>
  <c r="O30" i="10"/>
  <c r="L30" i="10"/>
  <c r="I30" i="10"/>
  <c r="U29" i="10"/>
  <c r="R29" i="10"/>
  <c r="O29" i="10"/>
  <c r="L29" i="10"/>
  <c r="I29" i="10"/>
  <c r="U28" i="10"/>
  <c r="R28" i="10"/>
  <c r="O28" i="10"/>
  <c r="L28" i="10"/>
  <c r="I28" i="10"/>
  <c r="U27" i="10"/>
  <c r="R27" i="10"/>
  <c r="O27" i="10"/>
  <c r="L27" i="10"/>
  <c r="I27" i="10"/>
  <c r="U26" i="10"/>
  <c r="R26" i="10"/>
  <c r="O26" i="10"/>
  <c r="L26" i="10"/>
  <c r="I26" i="10"/>
  <c r="U25" i="10"/>
  <c r="R25" i="10"/>
  <c r="O25" i="10"/>
  <c r="L25" i="10"/>
  <c r="I25" i="10"/>
  <c r="U24" i="10"/>
  <c r="R24" i="10"/>
  <c r="O24" i="10"/>
  <c r="L24" i="10"/>
  <c r="I24" i="10"/>
  <c r="U23" i="10"/>
  <c r="R23" i="10"/>
  <c r="O23" i="10"/>
  <c r="L23" i="10"/>
  <c r="I23" i="10"/>
  <c r="U22" i="10"/>
  <c r="R22" i="10"/>
  <c r="O22" i="10"/>
  <c r="L22" i="10"/>
  <c r="I22" i="10"/>
  <c r="U21" i="10"/>
  <c r="R21" i="10"/>
  <c r="O21" i="10"/>
  <c r="L21" i="10"/>
  <c r="I21" i="10"/>
  <c r="U20" i="10"/>
  <c r="R20" i="10"/>
  <c r="O20" i="10"/>
  <c r="L20" i="10"/>
  <c r="I20" i="10"/>
  <c r="U19" i="10"/>
  <c r="R19" i="10"/>
  <c r="O19" i="10"/>
  <c r="L19" i="10"/>
  <c r="I19" i="10"/>
  <c r="U18" i="10"/>
  <c r="R18" i="10"/>
  <c r="O18" i="10"/>
  <c r="L18" i="10"/>
  <c r="I18" i="10"/>
  <c r="U17" i="10"/>
  <c r="R17" i="10"/>
  <c r="O17" i="10"/>
  <c r="L17" i="10"/>
  <c r="I17" i="10"/>
  <c r="U16" i="10"/>
  <c r="R16" i="10"/>
  <c r="O16" i="10"/>
  <c r="L16" i="10"/>
  <c r="I16" i="10"/>
  <c r="U15" i="10"/>
  <c r="R15" i="10"/>
  <c r="O15" i="10"/>
  <c r="L15" i="10"/>
  <c r="I15" i="10"/>
  <c r="U14" i="10"/>
  <c r="R14" i="10"/>
  <c r="O14" i="10"/>
  <c r="L14" i="10"/>
  <c r="I14" i="10"/>
  <c r="U13" i="10"/>
  <c r="R13" i="10"/>
  <c r="O13" i="10"/>
  <c r="L13" i="10"/>
  <c r="I13" i="10"/>
  <c r="U12" i="10"/>
  <c r="R12" i="10"/>
  <c r="O12" i="10"/>
  <c r="L12" i="10"/>
  <c r="I12" i="10"/>
  <c r="U11" i="10"/>
  <c r="R11" i="10"/>
  <c r="O11" i="10"/>
  <c r="L11" i="10"/>
  <c r="I11" i="10"/>
  <c r="U10" i="10"/>
  <c r="R10" i="10"/>
  <c r="O10" i="10"/>
  <c r="L10" i="10"/>
  <c r="I10" i="10"/>
  <c r="U9" i="10"/>
  <c r="R9" i="10"/>
  <c r="O9" i="10"/>
  <c r="L9" i="10"/>
  <c r="I9" i="10"/>
  <c r="U8" i="10"/>
  <c r="R8" i="10"/>
  <c r="O8" i="10"/>
  <c r="L8" i="10"/>
  <c r="I8" i="10"/>
  <c r="U7" i="10"/>
  <c r="R7" i="10"/>
  <c r="O7" i="10"/>
  <c r="L7" i="10"/>
  <c r="I7" i="10"/>
  <c r="U6" i="10"/>
  <c r="R6" i="10"/>
  <c r="O6" i="10"/>
  <c r="L6" i="10"/>
  <c r="I6" i="10"/>
  <c r="U5" i="10"/>
  <c r="R5" i="10"/>
  <c r="O5" i="10"/>
  <c r="L5" i="10"/>
  <c r="I5" i="10"/>
  <c r="U4" i="10"/>
  <c r="R4" i="10"/>
  <c r="O4" i="10"/>
  <c r="L4" i="10"/>
  <c r="I4" i="10"/>
  <c r="E29" i="10" l="1"/>
  <c r="F29" i="10" s="1"/>
  <c r="E92" i="10"/>
  <c r="F92" i="10" s="1"/>
  <c r="E101" i="10"/>
  <c r="F101" i="10" s="1"/>
  <c r="E108" i="10"/>
  <c r="F108" i="10" s="1"/>
  <c r="E113" i="10"/>
  <c r="F113" i="10" s="1"/>
  <c r="E116" i="10"/>
  <c r="F116" i="10" s="1"/>
  <c r="E142" i="10"/>
  <c r="F142" i="10" s="1"/>
  <c r="E156" i="10"/>
  <c r="F156" i="10" s="1"/>
  <c r="E162" i="10"/>
  <c r="F162" i="10" s="1"/>
  <c r="E168" i="10"/>
  <c r="F168" i="10" s="1"/>
  <c r="E180" i="10"/>
  <c r="F180" i="10" s="1"/>
  <c r="E188" i="10"/>
  <c r="F188" i="10" s="1"/>
  <c r="E249" i="10"/>
  <c r="F249" i="10" s="1"/>
  <c r="E269" i="10"/>
  <c r="F269" i="10" s="1"/>
  <c r="E277" i="10"/>
  <c r="F277" i="10" s="1"/>
  <c r="E281" i="10"/>
  <c r="F281" i="10" s="1"/>
  <c r="E308" i="10"/>
  <c r="F308" i="10" s="1"/>
  <c r="E317" i="10"/>
  <c r="F317" i="10" s="1"/>
  <c r="E321" i="10"/>
  <c r="F321" i="10" s="1"/>
  <c r="E385" i="10"/>
  <c r="F385" i="10" s="1"/>
  <c r="E416" i="10"/>
  <c r="F416" i="10" s="1"/>
  <c r="E429" i="10"/>
  <c r="F429" i="10" s="1"/>
  <c r="E437" i="10"/>
  <c r="F437" i="10" s="1"/>
  <c r="E441" i="10"/>
  <c r="F441" i="10" s="1"/>
  <c r="E445" i="10"/>
  <c r="F445" i="10" s="1"/>
  <c r="E42" i="10"/>
  <c r="F42" i="10" s="1"/>
  <c r="E50" i="10"/>
  <c r="F50" i="10" s="1"/>
  <c r="E58" i="10"/>
  <c r="F58" i="10" s="1"/>
  <c r="E77" i="10"/>
  <c r="F77" i="10" s="1"/>
  <c r="E80" i="10"/>
  <c r="F80" i="10" s="1"/>
  <c r="E86" i="10"/>
  <c r="F86" i="10" s="1"/>
  <c r="E144" i="10"/>
  <c r="F144" i="10" s="1"/>
  <c r="E149" i="10"/>
  <c r="F149" i="10" s="1"/>
  <c r="E170" i="10"/>
  <c r="F170" i="10" s="1"/>
  <c r="E193" i="10"/>
  <c r="F193" i="10" s="1"/>
  <c r="E248" i="10"/>
  <c r="F248" i="10" s="1"/>
  <c r="E264" i="10"/>
  <c r="F264" i="10" s="1"/>
  <c r="E268" i="10"/>
  <c r="F268" i="10" s="1"/>
  <c r="E276" i="10"/>
  <c r="F276" i="10" s="1"/>
  <c r="E280" i="10"/>
  <c r="F280" i="10" s="1"/>
  <c r="E285" i="10"/>
  <c r="F285" i="10" s="1"/>
  <c r="E289" i="10"/>
  <c r="F289" i="10" s="1"/>
  <c r="E320" i="10"/>
  <c r="F320" i="10" s="1"/>
  <c r="E324" i="10"/>
  <c r="F324" i="10" s="1"/>
  <c r="E432" i="10"/>
  <c r="F432" i="10" s="1"/>
  <c r="E444" i="10"/>
  <c r="F444" i="10" s="1"/>
  <c r="E448" i="10"/>
  <c r="F448" i="10" s="1"/>
  <c r="E457" i="10"/>
  <c r="F457" i="10" s="1"/>
  <c r="E461" i="10"/>
  <c r="F461" i="10" s="1"/>
  <c r="E506" i="10"/>
  <c r="F506" i="10" s="1"/>
  <c r="E33" i="10"/>
  <c r="F33" i="10" s="1"/>
  <c r="E36" i="10"/>
  <c r="F36" i="10" s="1"/>
  <c r="E49" i="10"/>
  <c r="F49" i="10" s="1"/>
  <c r="E52" i="10"/>
  <c r="F52" i="10" s="1"/>
  <c r="E74" i="10"/>
  <c r="F74" i="10" s="1"/>
  <c r="E88" i="10"/>
  <c r="F88" i="10" s="1"/>
  <c r="E93" i="10"/>
  <c r="F93" i="10" s="1"/>
  <c r="E97" i="10"/>
  <c r="F97" i="10" s="1"/>
  <c r="E112" i="10"/>
  <c r="F112" i="10" s="1"/>
  <c r="E120" i="10"/>
  <c r="F120" i="10" s="1"/>
  <c r="E157" i="10"/>
  <c r="F157" i="10" s="1"/>
  <c r="E172" i="10"/>
  <c r="F172" i="10" s="1"/>
  <c r="E176" i="10"/>
  <c r="F176" i="10" s="1"/>
  <c r="E189" i="10"/>
  <c r="F189" i="10" s="1"/>
  <c r="E196" i="10"/>
  <c r="F196" i="10" s="1"/>
  <c r="E200" i="10"/>
  <c r="F200" i="10" s="1"/>
  <c r="E205" i="10"/>
  <c r="F205" i="10" s="1"/>
  <c r="E209" i="10"/>
  <c r="F209" i="10" s="1"/>
  <c r="E213" i="10"/>
  <c r="F213" i="10" s="1"/>
  <c r="E217" i="10"/>
  <c r="F217" i="10" s="1"/>
  <c r="E221" i="10"/>
  <c r="F221" i="10" s="1"/>
  <c r="E225" i="10"/>
  <c r="F225" i="10" s="1"/>
  <c r="E229" i="10"/>
  <c r="F229" i="10" s="1"/>
  <c r="E233" i="10"/>
  <c r="F233" i="10" s="1"/>
  <c r="E237" i="10"/>
  <c r="F237" i="10" s="1"/>
  <c r="E284" i="10"/>
  <c r="F284" i="10" s="1"/>
  <c r="E288" i="10"/>
  <c r="F288" i="10" s="1"/>
  <c r="E293" i="10"/>
  <c r="F293" i="10" s="1"/>
  <c r="E297" i="10"/>
  <c r="F297" i="10" s="1"/>
  <c r="E301" i="10"/>
  <c r="F301" i="10" s="1"/>
  <c r="E340" i="10"/>
  <c r="F340" i="10" s="1"/>
  <c r="E344" i="10"/>
  <c r="F344" i="10" s="1"/>
  <c r="E348" i="10"/>
  <c r="F348" i="10" s="1"/>
  <c r="E353" i="10"/>
  <c r="F353" i="10" s="1"/>
  <c r="E357" i="10"/>
  <c r="F357" i="10" s="1"/>
  <c r="E361" i="10"/>
  <c r="F361" i="10" s="1"/>
  <c r="E365" i="10"/>
  <c r="F365" i="10" s="1"/>
  <c r="E392" i="10"/>
  <c r="F392" i="10" s="1"/>
  <c r="E396" i="10"/>
  <c r="F396" i="10" s="1"/>
  <c r="E405" i="10"/>
  <c r="F405" i="10" s="1"/>
  <c r="E409" i="10"/>
  <c r="F409" i="10" s="1"/>
  <c r="E456" i="10"/>
  <c r="F456" i="10" s="1"/>
  <c r="E460" i="10"/>
  <c r="F460" i="10" s="1"/>
  <c r="E493" i="10"/>
  <c r="F493" i="10" s="1"/>
  <c r="E505" i="10"/>
  <c r="F505" i="10" s="1"/>
  <c r="E510" i="10"/>
  <c r="F510" i="10" s="1"/>
  <c r="E528" i="10"/>
  <c r="F528" i="10" s="1"/>
  <c r="E32" i="10"/>
  <c r="F32" i="10" s="1"/>
  <c r="E37" i="10"/>
  <c r="F37" i="10" s="1"/>
  <c r="E40" i="10"/>
  <c r="F40" i="10" s="1"/>
  <c r="E45" i="10"/>
  <c r="F45" i="10" s="1"/>
  <c r="E48" i="10"/>
  <c r="F48" i="10" s="1"/>
  <c r="E53" i="10"/>
  <c r="F53" i="10" s="1"/>
  <c r="E56" i="10"/>
  <c r="F56" i="10" s="1"/>
  <c r="E70" i="10"/>
  <c r="F70" i="10" s="1"/>
  <c r="E78" i="10"/>
  <c r="F78" i="10" s="1"/>
  <c r="E84" i="10"/>
  <c r="F84" i="10" s="1"/>
  <c r="E89" i="10"/>
  <c r="F89" i="10" s="1"/>
  <c r="E96" i="10"/>
  <c r="F96" i="10" s="1"/>
  <c r="E104" i="10"/>
  <c r="F104" i="10" s="1"/>
  <c r="E121" i="10"/>
  <c r="F121" i="10" s="1"/>
  <c r="E150" i="10"/>
  <c r="F150" i="10" s="1"/>
  <c r="E153" i="10"/>
  <c r="F153" i="10" s="1"/>
  <c r="E173" i="10"/>
  <c r="F173" i="10" s="1"/>
  <c r="E202" i="10"/>
  <c r="F202" i="10" s="1"/>
  <c r="E177" i="10"/>
  <c r="F177" i="10" s="1"/>
  <c r="E185" i="10"/>
  <c r="F185" i="10" s="1"/>
  <c r="E240" i="10"/>
  <c r="F240" i="10" s="1"/>
  <c r="E253" i="10"/>
  <c r="F253" i="10" s="1"/>
  <c r="E257" i="10"/>
  <c r="F257" i="10" s="1"/>
  <c r="E261" i="10"/>
  <c r="F261" i="10" s="1"/>
  <c r="E265" i="10"/>
  <c r="F265" i="10" s="1"/>
  <c r="E273" i="10"/>
  <c r="F273" i="10" s="1"/>
  <c r="E304" i="10"/>
  <c r="F304" i="10" s="1"/>
  <c r="E312" i="10"/>
  <c r="F312" i="10" s="1"/>
  <c r="E325" i="10"/>
  <c r="F325" i="10" s="1"/>
  <c r="E329" i="10"/>
  <c r="F329" i="10" s="1"/>
  <c r="E333" i="10"/>
  <c r="F333" i="10" s="1"/>
  <c r="E389" i="10"/>
  <c r="F389" i="10" s="1"/>
  <c r="E420" i="10"/>
  <c r="F420" i="10" s="1"/>
  <c r="E424" i="10"/>
  <c r="F424" i="10" s="1"/>
  <c r="E433" i="10"/>
  <c r="F433" i="10" s="1"/>
  <c r="E449" i="10"/>
  <c r="F449" i="10" s="1"/>
  <c r="E462" i="10"/>
  <c r="F462" i="10" s="1"/>
  <c r="E34" i="10"/>
  <c r="F34" i="10" s="1"/>
  <c r="E64" i="10"/>
  <c r="F64" i="10" s="1"/>
  <c r="E69" i="10"/>
  <c r="F69" i="10" s="1"/>
  <c r="E72" i="10"/>
  <c r="F72" i="10" s="1"/>
  <c r="E110" i="10"/>
  <c r="F110" i="10" s="1"/>
  <c r="E118" i="10"/>
  <c r="F118" i="10" s="1"/>
  <c r="E141" i="10"/>
  <c r="F141" i="10" s="1"/>
  <c r="E158" i="10"/>
  <c r="F158" i="10" s="1"/>
  <c r="E161" i="10"/>
  <c r="F161" i="10" s="1"/>
  <c r="E164" i="10"/>
  <c r="F164" i="10" s="1"/>
  <c r="E182" i="10"/>
  <c r="F182" i="10" s="1"/>
  <c r="E190" i="10"/>
  <c r="F190" i="10" s="1"/>
  <c r="E197" i="10"/>
  <c r="F197" i="10" s="1"/>
  <c r="E201" i="10"/>
  <c r="F201" i="10" s="1"/>
  <c r="E252" i="10"/>
  <c r="F252" i="10" s="1"/>
  <c r="E256" i="10"/>
  <c r="F256" i="10" s="1"/>
  <c r="E260" i="10"/>
  <c r="F260" i="10" s="1"/>
  <c r="E272" i="10"/>
  <c r="F272" i="10" s="1"/>
  <c r="E316" i="10"/>
  <c r="F316" i="10" s="1"/>
  <c r="E328" i="10"/>
  <c r="F328" i="10" s="1"/>
  <c r="E332" i="10"/>
  <c r="F332" i="10" s="1"/>
  <c r="E341" i="10"/>
  <c r="F341" i="10" s="1"/>
  <c r="E345" i="10"/>
  <c r="F345" i="10" s="1"/>
  <c r="E349" i="10"/>
  <c r="F349" i="10" s="1"/>
  <c r="E384" i="10"/>
  <c r="F384" i="10" s="1"/>
  <c r="E388" i="10"/>
  <c r="F388" i="10" s="1"/>
  <c r="E428" i="10"/>
  <c r="F428" i="10" s="1"/>
  <c r="E436" i="10"/>
  <c r="F436" i="10" s="1"/>
  <c r="E440" i="10"/>
  <c r="F440" i="10" s="1"/>
  <c r="E28" i="10"/>
  <c r="F28" i="10" s="1"/>
  <c r="E41" i="10"/>
  <c r="F41" i="10" s="1"/>
  <c r="E44" i="10"/>
  <c r="F44" i="10" s="1"/>
  <c r="E57" i="10"/>
  <c r="F57" i="10" s="1"/>
  <c r="E60" i="10"/>
  <c r="F60" i="10" s="1"/>
  <c r="E66" i="10"/>
  <c r="F66" i="10" s="1"/>
  <c r="E85" i="10"/>
  <c r="F85" i="10" s="1"/>
  <c r="E100" i="10"/>
  <c r="F100" i="10" s="1"/>
  <c r="E105" i="10"/>
  <c r="F105" i="10" s="1"/>
  <c r="E109" i="10"/>
  <c r="F109" i="10" s="1"/>
  <c r="E117" i="10"/>
  <c r="F117" i="10" s="1"/>
  <c r="E138" i="10"/>
  <c r="F138" i="10" s="1"/>
  <c r="E146" i="10"/>
  <c r="F146" i="10" s="1"/>
  <c r="E166" i="10"/>
  <c r="F166" i="10" s="1"/>
  <c r="E169" i="10"/>
  <c r="F169" i="10" s="1"/>
  <c r="E181" i="10"/>
  <c r="F181" i="10" s="1"/>
  <c r="E184" i="10"/>
  <c r="F184" i="10" s="1"/>
  <c r="E192" i="10"/>
  <c r="F192" i="10" s="1"/>
  <c r="E30" i="10"/>
  <c r="F30" i="10" s="1"/>
  <c r="E38" i="10"/>
  <c r="F38" i="10" s="1"/>
  <c r="E46" i="10"/>
  <c r="F46" i="10" s="1"/>
  <c r="E54" i="10"/>
  <c r="F54" i="10" s="1"/>
  <c r="E65" i="10"/>
  <c r="F65" i="10" s="1"/>
  <c r="E68" i="10"/>
  <c r="F68" i="10" s="1"/>
  <c r="E73" i="10"/>
  <c r="F73" i="10" s="1"/>
  <c r="E76" i="10"/>
  <c r="F76" i="10" s="1"/>
  <c r="E90" i="10"/>
  <c r="F90" i="10" s="1"/>
  <c r="E102" i="10"/>
  <c r="F102" i="10" s="1"/>
  <c r="E114" i="10"/>
  <c r="F114" i="10" s="1"/>
  <c r="E122" i="10"/>
  <c r="F122" i="10" s="1"/>
  <c r="E137" i="10"/>
  <c r="F137" i="10" s="1"/>
  <c r="E140" i="10"/>
  <c r="F140" i="10" s="1"/>
  <c r="E145" i="10"/>
  <c r="F145" i="10" s="1"/>
  <c r="E148" i="10"/>
  <c r="F148" i="10" s="1"/>
  <c r="E154" i="10"/>
  <c r="F154" i="10" s="1"/>
  <c r="E165" i="10"/>
  <c r="F165" i="10" s="1"/>
  <c r="E178" i="10"/>
  <c r="F178" i="10" s="1"/>
  <c r="E186" i="10"/>
  <c r="F186" i="10" s="1"/>
  <c r="E204" i="10"/>
  <c r="F204" i="10" s="1"/>
  <c r="E208" i="10"/>
  <c r="F208" i="10" s="1"/>
  <c r="E212" i="10"/>
  <c r="F212" i="10" s="1"/>
  <c r="E216" i="10"/>
  <c r="F216" i="10" s="1"/>
  <c r="E220" i="10"/>
  <c r="F220" i="10" s="1"/>
  <c r="E224" i="10"/>
  <c r="F224" i="10" s="1"/>
  <c r="E228" i="10"/>
  <c r="F228" i="10" s="1"/>
  <c r="E232" i="10"/>
  <c r="F232" i="10" s="1"/>
  <c r="E236" i="10"/>
  <c r="F236" i="10" s="1"/>
  <c r="E241" i="10"/>
  <c r="F241" i="10" s="1"/>
  <c r="E296" i="10"/>
  <c r="F296" i="10" s="1"/>
  <c r="E300" i="10"/>
  <c r="F300" i="10" s="1"/>
  <c r="E305" i="10"/>
  <c r="F305" i="10" s="1"/>
  <c r="E309" i="10"/>
  <c r="F309" i="10" s="1"/>
  <c r="E352" i="10"/>
  <c r="F352" i="10" s="1"/>
  <c r="E356" i="10"/>
  <c r="F356" i="10" s="1"/>
  <c r="E360" i="10"/>
  <c r="F360" i="10" s="1"/>
  <c r="E364" i="10"/>
  <c r="F364" i="10" s="1"/>
  <c r="E400" i="10"/>
  <c r="F400" i="10" s="1"/>
  <c r="E404" i="10"/>
  <c r="F404" i="10" s="1"/>
  <c r="E408" i="10"/>
  <c r="F408" i="10" s="1"/>
  <c r="E412" i="10"/>
  <c r="F412" i="10" s="1"/>
  <c r="E417" i="10"/>
  <c r="F417" i="10" s="1"/>
  <c r="E421" i="10"/>
  <c r="F421" i="10" s="1"/>
  <c r="E425" i="10"/>
  <c r="F425" i="10" s="1"/>
  <c r="E195" i="10"/>
  <c r="F195" i="10" s="1"/>
  <c r="E199" i="10"/>
  <c r="F199" i="10" s="1"/>
  <c r="E203" i="10"/>
  <c r="F203" i="10" s="1"/>
  <c r="E207" i="10"/>
  <c r="F207" i="10" s="1"/>
  <c r="E211" i="10"/>
  <c r="F211" i="10" s="1"/>
  <c r="E215" i="10"/>
  <c r="F215" i="10" s="1"/>
  <c r="E219" i="10"/>
  <c r="F219" i="10" s="1"/>
  <c r="E223" i="10"/>
  <c r="F223" i="10" s="1"/>
  <c r="E227" i="10"/>
  <c r="F227" i="10" s="1"/>
  <c r="E231" i="10"/>
  <c r="F231" i="10" s="1"/>
  <c r="E235" i="10"/>
  <c r="F235" i="10" s="1"/>
  <c r="E239" i="10"/>
  <c r="F239" i="10" s="1"/>
  <c r="E243" i="10"/>
  <c r="F243" i="10" s="1"/>
  <c r="E247" i="10"/>
  <c r="F247" i="10" s="1"/>
  <c r="E251" i="10"/>
  <c r="F251" i="10" s="1"/>
  <c r="E255" i="10"/>
  <c r="F255" i="10" s="1"/>
  <c r="E259" i="10"/>
  <c r="F259" i="10" s="1"/>
  <c r="E263" i="10"/>
  <c r="F263" i="10" s="1"/>
  <c r="E267" i="10"/>
  <c r="F267" i="10" s="1"/>
  <c r="E271" i="10"/>
  <c r="F271" i="10" s="1"/>
  <c r="E275" i="10"/>
  <c r="F275" i="10" s="1"/>
  <c r="E279" i="10"/>
  <c r="F279" i="10" s="1"/>
  <c r="E287" i="10"/>
  <c r="F287" i="10" s="1"/>
  <c r="E291" i="10"/>
  <c r="F291" i="10" s="1"/>
  <c r="E295" i="10"/>
  <c r="F295" i="10" s="1"/>
  <c r="E299" i="10"/>
  <c r="F299" i="10" s="1"/>
  <c r="E303" i="10"/>
  <c r="F303" i="10" s="1"/>
  <c r="E307" i="10"/>
  <c r="F307" i="10" s="1"/>
  <c r="E311" i="10"/>
  <c r="F311" i="10" s="1"/>
  <c r="E315" i="10"/>
  <c r="F315" i="10" s="1"/>
  <c r="E319" i="10"/>
  <c r="F319" i="10" s="1"/>
  <c r="E323" i="10"/>
  <c r="F323" i="10" s="1"/>
  <c r="E327" i="10"/>
  <c r="F327" i="10" s="1"/>
  <c r="E331" i="10"/>
  <c r="F331" i="10" s="1"/>
  <c r="E335" i="10"/>
  <c r="F335" i="10" s="1"/>
  <c r="E339" i="10"/>
  <c r="F339" i="10" s="1"/>
  <c r="E343" i="10"/>
  <c r="F343" i="10" s="1"/>
  <c r="E347" i="10"/>
  <c r="F347" i="10" s="1"/>
  <c r="E355" i="10"/>
  <c r="F355" i="10" s="1"/>
  <c r="E359" i="10"/>
  <c r="F359" i="10" s="1"/>
  <c r="E363" i="10"/>
  <c r="F363" i="10" s="1"/>
  <c r="E383" i="10"/>
  <c r="F383" i="10" s="1"/>
  <c r="E387" i="10"/>
  <c r="F387" i="10" s="1"/>
  <c r="E395" i="10"/>
  <c r="F395" i="10" s="1"/>
  <c r="E399" i="10"/>
  <c r="F399" i="10" s="1"/>
  <c r="E403" i="10"/>
  <c r="F403" i="10" s="1"/>
  <c r="E407" i="10"/>
  <c r="F407" i="10" s="1"/>
  <c r="E411" i="10"/>
  <c r="F411" i="10" s="1"/>
  <c r="E415" i="10"/>
  <c r="F415" i="10" s="1"/>
  <c r="E419" i="10"/>
  <c r="F419" i="10" s="1"/>
  <c r="E423" i="10"/>
  <c r="F423" i="10" s="1"/>
  <c r="E431" i="10"/>
  <c r="F431" i="10" s="1"/>
  <c r="E435" i="10"/>
  <c r="F435" i="10" s="1"/>
  <c r="E439" i="10"/>
  <c r="F439" i="10" s="1"/>
  <c r="E443" i="10"/>
  <c r="F443" i="10" s="1"/>
  <c r="E447" i="10"/>
  <c r="F447" i="10" s="1"/>
  <c r="E451" i="10"/>
  <c r="F451" i="10" s="1"/>
  <c r="E455" i="10"/>
  <c r="F455" i="10" s="1"/>
  <c r="E459" i="10"/>
  <c r="F459" i="10" s="1"/>
  <c r="E468" i="10"/>
  <c r="F468" i="10" s="1"/>
  <c r="E469" i="10"/>
  <c r="F469" i="10" s="1"/>
  <c r="E476" i="10"/>
  <c r="F476" i="10" s="1"/>
  <c r="E480" i="10"/>
  <c r="F480" i="10" s="1"/>
  <c r="E481" i="10"/>
  <c r="F481" i="10" s="1"/>
  <c r="E482" i="10"/>
  <c r="F482" i="10" s="1"/>
  <c r="E483" i="10"/>
  <c r="F483" i="10" s="1"/>
  <c r="E488" i="10"/>
  <c r="F488" i="10" s="1"/>
  <c r="E489" i="10"/>
  <c r="F489" i="10" s="1"/>
  <c r="E490" i="10"/>
  <c r="F490" i="10" s="1"/>
  <c r="E491" i="10"/>
  <c r="F491" i="10" s="1"/>
  <c r="E497" i="10"/>
  <c r="F497" i="10" s="1"/>
  <c r="E498" i="10"/>
  <c r="F498" i="10" s="1"/>
  <c r="E499" i="10"/>
  <c r="F499" i="10" s="1"/>
  <c r="E516" i="10"/>
  <c r="F516" i="10" s="1"/>
  <c r="E517" i="10"/>
  <c r="F517" i="10" s="1"/>
  <c r="E518" i="10"/>
  <c r="F518" i="10" s="1"/>
  <c r="E519" i="10"/>
  <c r="F519" i="10" s="1"/>
  <c r="E522" i="10"/>
  <c r="F522" i="10" s="1"/>
  <c r="E524" i="10"/>
  <c r="F524" i="10" s="1"/>
  <c r="E527" i="10"/>
  <c r="F527" i="10" s="1"/>
  <c r="E529" i="10"/>
  <c r="F529" i="10" s="1"/>
  <c r="E532" i="10"/>
  <c r="F532" i="10" s="1"/>
  <c r="E533" i="10"/>
  <c r="F533" i="10" s="1"/>
  <c r="E537" i="10"/>
  <c r="F537" i="10" s="1"/>
  <c r="E83" i="10"/>
  <c r="F83" i="10" s="1"/>
  <c r="E95" i="10"/>
  <c r="F95" i="10" s="1"/>
  <c r="E99" i="10"/>
  <c r="F99" i="10" s="1"/>
  <c r="E103" i="10"/>
  <c r="F103" i="10" s="1"/>
  <c r="E107" i="10"/>
  <c r="F107" i="10" s="1"/>
  <c r="E119" i="10"/>
  <c r="F119" i="10" s="1"/>
  <c r="E123" i="10"/>
  <c r="F123" i="10" s="1"/>
  <c r="E147" i="10"/>
  <c r="F147" i="10" s="1"/>
  <c r="E163" i="10"/>
  <c r="F163" i="10" s="1"/>
  <c r="E179" i="10"/>
  <c r="F179" i="10" s="1"/>
  <c r="E187" i="10"/>
  <c r="F187" i="10" s="1"/>
  <c r="E210" i="10"/>
  <c r="F210" i="10" s="1"/>
  <c r="E218" i="10"/>
  <c r="F218" i="10" s="1"/>
  <c r="E222" i="10"/>
  <c r="F222" i="10" s="1"/>
  <c r="E226" i="10"/>
  <c r="F226" i="10" s="1"/>
  <c r="E250" i="10"/>
  <c r="F250" i="10" s="1"/>
  <c r="E254" i="10"/>
  <c r="F254" i="10" s="1"/>
  <c r="E262" i="10"/>
  <c r="F262" i="10" s="1"/>
  <c r="E274" i="10"/>
  <c r="F274" i="10" s="1"/>
  <c r="E282" i="10"/>
  <c r="F282" i="10" s="1"/>
  <c r="E290" i="10"/>
  <c r="F290" i="10" s="1"/>
  <c r="E294" i="10"/>
  <c r="F294" i="10" s="1"/>
  <c r="E298" i="10"/>
  <c r="F298" i="10" s="1"/>
  <c r="E314" i="10"/>
  <c r="F314" i="10" s="1"/>
  <c r="E318" i="10"/>
  <c r="F318" i="10" s="1"/>
  <c r="E326" i="10"/>
  <c r="F326" i="10" s="1"/>
  <c r="E330" i="10"/>
  <c r="F330" i="10" s="1"/>
  <c r="E334" i="10"/>
  <c r="F334" i="10" s="1"/>
  <c r="E338" i="10"/>
  <c r="F338" i="10" s="1"/>
  <c r="E354" i="10"/>
  <c r="F354" i="10" s="1"/>
  <c r="E362" i="10"/>
  <c r="F362" i="10" s="1"/>
  <c r="E382" i="10"/>
  <c r="F382" i="10" s="1"/>
  <c r="E386" i="10"/>
  <c r="F386" i="10" s="1"/>
  <c r="E398" i="10"/>
  <c r="F398" i="10" s="1"/>
  <c r="E418" i="10"/>
  <c r="F418" i="10" s="1"/>
  <c r="E430" i="10"/>
  <c r="F430" i="10" s="1"/>
  <c r="E438" i="10"/>
  <c r="F438" i="10" s="1"/>
  <c r="E454" i="10"/>
  <c r="F454" i="10" s="1"/>
  <c r="E458" i="10"/>
  <c r="F458" i="10" s="1"/>
  <c r="E465" i="10"/>
  <c r="F465" i="10" s="1"/>
  <c r="E472" i="10"/>
  <c r="F472" i="10" s="1"/>
  <c r="E473" i="10"/>
  <c r="F473" i="10" s="1"/>
  <c r="E474" i="10"/>
  <c r="F474" i="10" s="1"/>
  <c r="E475" i="10"/>
  <c r="F475" i="10" s="1"/>
  <c r="E478" i="10"/>
  <c r="F478" i="10" s="1"/>
  <c r="E487" i="10"/>
  <c r="F487" i="10" s="1"/>
  <c r="E512" i="10"/>
  <c r="F512" i="10" s="1"/>
  <c r="E525" i="10"/>
  <c r="F525" i="10" s="1"/>
  <c r="E463" i="10"/>
  <c r="F463" i="10" s="1"/>
  <c r="E471" i="10"/>
  <c r="F471" i="10" s="1"/>
  <c r="E504" i="10"/>
  <c r="F504" i="10" s="1"/>
  <c r="E508" i="10"/>
  <c r="F508" i="10" s="1"/>
  <c r="E511" i="10"/>
  <c r="F511" i="10" s="1"/>
  <c r="E530" i="10"/>
  <c r="F530" i="10" s="1"/>
  <c r="E31" i="10"/>
  <c r="F31" i="10" s="1"/>
  <c r="E35" i="10"/>
  <c r="F35" i="10" s="1"/>
  <c r="E39" i="10"/>
  <c r="F39" i="10" s="1"/>
  <c r="E43" i="10"/>
  <c r="F43" i="10" s="1"/>
  <c r="E47" i="10"/>
  <c r="F47" i="10" s="1"/>
  <c r="E51" i="10"/>
  <c r="F51" i="10" s="1"/>
  <c r="E55" i="10"/>
  <c r="F55" i="10" s="1"/>
  <c r="E59" i="10"/>
  <c r="F59" i="10" s="1"/>
  <c r="E63" i="10"/>
  <c r="F63" i="10" s="1"/>
  <c r="E67" i="10"/>
  <c r="F67" i="10" s="1"/>
  <c r="E71" i="10"/>
  <c r="F71" i="10" s="1"/>
  <c r="E75" i="10"/>
  <c r="F75" i="10" s="1"/>
  <c r="E79" i="10"/>
  <c r="F79" i="10" s="1"/>
  <c r="E87" i="10"/>
  <c r="F87" i="10" s="1"/>
  <c r="E91" i="10"/>
  <c r="F91" i="10" s="1"/>
  <c r="E111" i="10"/>
  <c r="F111" i="10" s="1"/>
  <c r="E115" i="10"/>
  <c r="F115" i="10" s="1"/>
  <c r="E139" i="10"/>
  <c r="F139" i="10" s="1"/>
  <c r="E143" i="10"/>
  <c r="F143" i="10" s="1"/>
  <c r="E155" i="10"/>
  <c r="F155" i="10" s="1"/>
  <c r="E171" i="10"/>
  <c r="F171" i="10" s="1"/>
  <c r="E175" i="10"/>
  <c r="F175" i="10" s="1"/>
  <c r="E183" i="10"/>
  <c r="F183" i="10" s="1"/>
  <c r="E191" i="10"/>
  <c r="F191" i="10" s="1"/>
  <c r="E194" i="10"/>
  <c r="F194" i="10" s="1"/>
  <c r="E198" i="10"/>
  <c r="F198" i="10" s="1"/>
  <c r="E206" i="10"/>
  <c r="F206" i="10" s="1"/>
  <c r="E214" i="10"/>
  <c r="F214" i="10" s="1"/>
  <c r="E230" i="10"/>
  <c r="F230" i="10" s="1"/>
  <c r="E234" i="10"/>
  <c r="F234" i="10" s="1"/>
  <c r="E242" i="10"/>
  <c r="F242" i="10" s="1"/>
  <c r="E246" i="10"/>
  <c r="F246" i="10" s="1"/>
  <c r="E258" i="10"/>
  <c r="F258" i="10" s="1"/>
  <c r="E266" i="10"/>
  <c r="F266" i="10" s="1"/>
  <c r="E270" i="10"/>
  <c r="F270" i="10" s="1"/>
  <c r="E278" i="10"/>
  <c r="F278" i="10" s="1"/>
  <c r="E286" i="10"/>
  <c r="F286" i="10" s="1"/>
  <c r="E306" i="10"/>
  <c r="F306" i="10" s="1"/>
  <c r="E310" i="10"/>
  <c r="F310" i="10" s="1"/>
  <c r="E322" i="10"/>
  <c r="F322" i="10" s="1"/>
  <c r="E342" i="10"/>
  <c r="F342" i="10" s="1"/>
  <c r="E346" i="10"/>
  <c r="F346" i="10" s="1"/>
  <c r="E350" i="10"/>
  <c r="F350" i="10" s="1"/>
  <c r="E358" i="10"/>
  <c r="F358" i="10" s="1"/>
  <c r="E390" i="10"/>
  <c r="F390" i="10" s="1"/>
  <c r="E394" i="10"/>
  <c r="F394" i="10" s="1"/>
  <c r="E402" i="10"/>
  <c r="F402" i="10" s="1"/>
  <c r="E406" i="10"/>
  <c r="F406" i="10" s="1"/>
  <c r="E410" i="10"/>
  <c r="F410" i="10" s="1"/>
  <c r="E414" i="10"/>
  <c r="F414" i="10" s="1"/>
  <c r="E422" i="10"/>
  <c r="F422" i="10" s="1"/>
  <c r="E426" i="10"/>
  <c r="F426" i="10" s="1"/>
  <c r="E434" i="10"/>
  <c r="F434" i="10" s="1"/>
  <c r="E442" i="10"/>
  <c r="F442" i="10" s="1"/>
  <c r="E446" i="10"/>
  <c r="F446" i="10" s="1"/>
  <c r="E450" i="10"/>
  <c r="F450" i="10" s="1"/>
  <c r="E464" i="10"/>
  <c r="F464" i="10" s="1"/>
  <c r="E466" i="10"/>
  <c r="F466" i="10" s="1"/>
  <c r="E467" i="10"/>
  <c r="F467" i="10" s="1"/>
  <c r="E479" i="10"/>
  <c r="F479" i="10" s="1"/>
  <c r="E486" i="10"/>
  <c r="F486" i="10" s="1"/>
  <c r="E513" i="10"/>
  <c r="F513" i="10" s="1"/>
  <c r="E514" i="10"/>
  <c r="F514" i="10" s="1"/>
  <c r="E515" i="10"/>
  <c r="F515" i="10" s="1"/>
  <c r="E492" i="10"/>
  <c r="F492" i="10" s="1"/>
  <c r="E494" i="10"/>
  <c r="F494" i="10" s="1"/>
  <c r="E495" i="10"/>
  <c r="F495" i="10" s="1"/>
  <c r="E500" i="10"/>
  <c r="F500" i="10" s="1"/>
  <c r="E501" i="10"/>
  <c r="F501" i="10" s="1"/>
  <c r="E502" i="10"/>
  <c r="F502" i="10" s="1"/>
  <c r="E503" i="10"/>
  <c r="F503" i="10" s="1"/>
  <c r="E520" i="10"/>
  <c r="F520" i="10" s="1"/>
  <c r="E531" i="10"/>
  <c r="F531" i="10" s="1"/>
  <c r="E534" i="10"/>
  <c r="F534" i="10" s="1"/>
  <c r="E535" i="10"/>
  <c r="F535" i="10" s="1"/>
  <c r="E548" i="10"/>
  <c r="F548" i="10" s="1"/>
  <c r="E523" i="10"/>
  <c r="F523" i="10" s="1"/>
  <c r="E526" i="10"/>
  <c r="F526" i="10" s="1"/>
  <c r="E536" i="10"/>
  <c r="F536" i="10" s="1"/>
  <c r="E538" i="10"/>
  <c r="F538" i="10" s="1"/>
  <c r="E541" i="10"/>
  <c r="F541" i="10" s="1"/>
  <c r="E540" i="10"/>
  <c r="F540" i="10" s="1"/>
  <c r="E543" i="10"/>
  <c r="F543" i="10" s="1"/>
  <c r="E544" i="10"/>
  <c r="F544" i="10" s="1"/>
  <c r="E545" i="10"/>
  <c r="F545" i="10" s="1"/>
  <c r="E546" i="10"/>
  <c r="F546" i="10" s="1"/>
  <c r="E549" i="10"/>
  <c r="F549" i="10" s="1"/>
  <c r="E547" i="10"/>
  <c r="F547" i="10" s="1"/>
  <c r="E550" i="10"/>
  <c r="F550" i="10" s="1"/>
  <c r="E539" i="10"/>
  <c r="F539" i="10" s="1"/>
  <c r="E542" i="10"/>
  <c r="F542" i="10" s="1"/>
  <c r="E485" i="10" l="1"/>
  <c r="F485" i="10" s="1"/>
  <c r="E477" i="10"/>
  <c r="F477" i="10" s="1"/>
  <c r="E62" i="10"/>
  <c r="F62" i="10" s="1"/>
  <c r="E484" i="10"/>
  <c r="F484" i="10" s="1"/>
  <c r="E82" i="10"/>
  <c r="F82" i="10" s="1"/>
  <c r="E380" i="10"/>
  <c r="F380" i="10" s="1"/>
  <c r="E336" i="10"/>
  <c r="F336" i="10" s="1"/>
  <c r="E244" i="10"/>
  <c r="F244" i="10" s="1"/>
  <c r="E136" i="10"/>
  <c r="F136" i="10" s="1"/>
  <c r="E496" i="10"/>
  <c r="F496" i="10" s="1"/>
  <c r="E509" i="10"/>
  <c r="F509" i="10" s="1"/>
  <c r="E413" i="10"/>
  <c r="F413" i="10" s="1"/>
  <c r="E401" i="10"/>
  <c r="F401" i="10" s="1"/>
  <c r="E551" i="10"/>
  <c r="F551" i="10" s="1"/>
  <c r="E313" i="10"/>
  <c r="F313" i="10" s="1"/>
  <c r="E452" i="10"/>
  <c r="F452" i="10" s="1"/>
  <c r="E124" i="10"/>
  <c r="F124" i="10" s="1"/>
  <c r="E381" i="10"/>
  <c r="F381" i="10" s="1"/>
  <c r="E337" i="10"/>
  <c r="F337" i="10" s="1"/>
  <c r="E427" i="10"/>
  <c r="F427" i="10" s="1"/>
  <c r="E238" i="10"/>
  <c r="F238" i="10" s="1"/>
  <c r="E61" i="10"/>
  <c r="F61" i="10" s="1"/>
  <c r="E292" i="10"/>
  <c r="F292" i="10" s="1"/>
  <c r="E152" i="10"/>
  <c r="F152" i="10" s="1"/>
  <c r="E521" i="10"/>
  <c r="F521" i="10" s="1"/>
  <c r="E453" i="10"/>
  <c r="F453" i="10" s="1"/>
  <c r="E245" i="10"/>
  <c r="F245" i="10" s="1"/>
  <c r="E397" i="10"/>
  <c r="F397" i="10" s="1"/>
  <c r="E160" i="10"/>
  <c r="F160" i="10" s="1"/>
  <c r="E106" i="10"/>
  <c r="F106" i="10" s="1"/>
  <c r="E393" i="10"/>
  <c r="F393" i="10" s="1"/>
  <c r="E98" i="10"/>
  <c r="F98" i="10" s="1"/>
  <c r="E507" i="10"/>
  <c r="F507" i="10" s="1"/>
  <c r="E366" i="10"/>
  <c r="F366" i="10" s="1"/>
  <c r="E302" i="10"/>
  <c r="F302" i="10" s="1"/>
  <c r="E174" i="10"/>
  <c r="F174" i="10" s="1"/>
  <c r="E159" i="10" l="1"/>
  <c r="F159" i="10" s="1"/>
  <c r="E167" i="10"/>
  <c r="F167" i="10" s="1"/>
  <c r="E470" i="10"/>
  <c r="F470" i="10" s="1"/>
  <c r="E27" i="10"/>
  <c r="F27" i="10" s="1"/>
  <c r="E283" i="10"/>
  <c r="F283" i="10" s="1"/>
  <c r="E351" i="10"/>
  <c r="F351" i="10" s="1"/>
  <c r="E94" i="10"/>
  <c r="F94" i="10" s="1"/>
  <c r="E391" i="10"/>
  <c r="F391" i="10" s="1"/>
  <c r="E135" i="10"/>
  <c r="F135" i="10" s="1"/>
  <c r="E151" i="10"/>
  <c r="F151" i="10" s="1"/>
  <c r="E81" i="10"/>
  <c r="F81" i="10" s="1"/>
  <c r="E552" i="10" l="1"/>
  <c r="F552" i="10" s="1"/>
  <c r="E4" i="10" l="1"/>
  <c r="F4" i="10" s="1"/>
  <c r="E15" i="10"/>
  <c r="F15" i="10" s="1"/>
  <c r="E25" i="10"/>
  <c r="F25" i="10" s="1"/>
  <c r="E11" i="10"/>
  <c r="F11" i="10" s="1"/>
  <c r="E21" i="10"/>
  <c r="F21" i="10" s="1"/>
  <c r="E8" i="10"/>
  <c r="F8" i="10" s="1"/>
  <c r="E9" i="10"/>
  <c r="F9" i="10" s="1"/>
  <c r="E26" i="10"/>
  <c r="F26" i="10" s="1"/>
  <c r="E23" i="10"/>
  <c r="F23" i="10" s="1"/>
  <c r="E5" i="10"/>
  <c r="F5" i="10" s="1"/>
  <c r="E22" i="10"/>
  <c r="F22" i="10" s="1"/>
  <c r="E12" i="10"/>
  <c r="F12" i="10" s="1"/>
  <c r="E19" i="10"/>
  <c r="F19" i="10" s="1"/>
  <c r="E7" i="10"/>
  <c r="F7" i="10" s="1"/>
  <c r="E24" i="10"/>
  <c r="F24" i="10" s="1"/>
  <c r="E16" i="10"/>
  <c r="F16" i="10" s="1"/>
  <c r="E13" i="10"/>
  <c r="F13" i="10" s="1"/>
  <c r="E6" i="10"/>
  <c r="F6" i="10" s="1"/>
  <c r="E17" i="10"/>
  <c r="F17" i="10" s="1"/>
  <c r="E10" i="10"/>
  <c r="F10" i="10" s="1"/>
  <c r="E14" i="10"/>
  <c r="F14" i="10" s="1"/>
  <c r="E20" i="10"/>
  <c r="F20" i="10" s="1"/>
  <c r="E18" i="10"/>
  <c r="F18" i="10" s="1"/>
  <c r="E125" i="10" l="1"/>
  <c r="F125" i="10" s="1"/>
  <c r="E127" i="10"/>
  <c r="F127" i="10" s="1"/>
  <c r="E133" i="10"/>
  <c r="F133" i="10" s="1"/>
  <c r="E131" i="10"/>
  <c r="F131" i="10" s="1"/>
  <c r="E129" i="10"/>
  <c r="F129" i="10" s="1"/>
  <c r="E132" i="10"/>
  <c r="F132" i="10" s="1"/>
  <c r="E134" i="10"/>
  <c r="F134" i="10" s="1"/>
  <c r="E126" i="10"/>
  <c r="F126" i="10" s="1"/>
  <c r="E130" i="10"/>
  <c r="F130" i="10" s="1"/>
  <c r="E128" i="10"/>
  <c r="F128" i="10" s="1"/>
  <c r="E375" i="10" l="1"/>
  <c r="F375" i="10" s="1"/>
  <c r="E367" i="10"/>
  <c r="F367" i="10" s="1"/>
  <c r="E377" i="10"/>
  <c r="F377" i="10" s="1"/>
  <c r="E372" i="10"/>
  <c r="F372" i="10" s="1"/>
  <c r="E378" i="10"/>
  <c r="F378" i="10" s="1"/>
  <c r="E374" i="10"/>
  <c r="F374" i="10" s="1"/>
  <c r="E370" i="10"/>
  <c r="F370" i="10" s="1"/>
  <c r="E379" i="10"/>
  <c r="F379" i="10" s="1"/>
  <c r="E371" i="10"/>
  <c r="F371" i="10" s="1"/>
  <c r="E373" i="10"/>
  <c r="F373" i="10" s="1"/>
  <c r="E369" i="10"/>
  <c r="F369" i="10" s="1"/>
  <c r="E376" i="10"/>
  <c r="F376" i="10" s="1"/>
  <c r="E368" i="10"/>
  <c r="F368" i="10" s="1"/>
</calcChain>
</file>

<file path=xl/sharedStrings.xml><?xml version="1.0" encoding="utf-8"?>
<sst xmlns="http://schemas.openxmlformats.org/spreadsheetml/2006/main" count="6020" uniqueCount="827">
  <si>
    <t xml:space="preserve">KETERSEDIAAN PANGAN </t>
  </si>
  <si>
    <t>NO.</t>
  </si>
  <si>
    <t>PROVINSI</t>
  </si>
  <si>
    <t>KABUPATEN/KOTA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</si>
  <si>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</si>
  <si>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</si>
  <si>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</si>
  <si>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</si>
  <si>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</si>
  <si>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</si>
  <si>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</si>
  <si>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</si>
  <si>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</si>
  <si>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</si>
  <si>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</si>
  <si>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>Aceh</t>
  </si>
  <si>
    <t>1101000 Simeulue</t>
  </si>
  <si>
    <t>1102000 Aceh Singkil</t>
  </si>
  <si>
    <t>1103000 Aceh Selatan</t>
  </si>
  <si>
    <t>1104000 Aceh Tenggara</t>
  </si>
  <si>
    <t>1105000 Aceh Timur</t>
  </si>
  <si>
    <t>1106000 Aceh Tengah</t>
  </si>
  <si>
    <t>1107000 Aceh Barat</t>
  </si>
  <si>
    <t>1108000 Aceh Besar</t>
  </si>
  <si>
    <t>1109000 Pidie</t>
  </si>
  <si>
    <t>1110000 Bireuen</t>
  </si>
  <si>
    <t>1111000 Aceh Utara</t>
  </si>
  <si>
    <t>1112000 Aceh Barat Daya</t>
  </si>
  <si>
    <t>1113000 Gayo Lues</t>
  </si>
  <si>
    <t>1114000 Aceh Tamiang</t>
  </si>
  <si>
    <t>1115000 Nagan Raya</t>
  </si>
  <si>
    <t>1116000 Aceh Jaya</t>
  </si>
  <si>
    <t>1117000 Bener Meriah</t>
  </si>
  <si>
    <t>1118000 Pidie Jaya</t>
  </si>
  <si>
    <t>1171000 Banda Aceh</t>
  </si>
  <si>
    <t>1172000 Sabang</t>
  </si>
  <si>
    <t>1173000 Langsa</t>
  </si>
  <si>
    <t>1174000 Lhokseumawe</t>
  </si>
  <si>
    <t>1175000 Subulussalam</t>
  </si>
  <si>
    <t>Sumatera Utara</t>
  </si>
  <si>
    <t>1201000 Nias</t>
  </si>
  <si>
    <t>1202000 Mandailing Natal</t>
  </si>
  <si>
    <t>1203000 Tapanuli Selatan</t>
  </si>
  <si>
    <t>1204000 Tapanuli Tengah</t>
  </si>
  <si>
    <t>1205000 Tapanuli Utara</t>
  </si>
  <si>
    <t>1206000 Toba Samosir</t>
  </si>
  <si>
    <t>1207000 Labuhan Batu</t>
  </si>
  <si>
    <t>1208000 Asahan</t>
  </si>
  <si>
    <t>1209000 Simalungun</t>
  </si>
  <si>
    <t>1210000 Dairi</t>
  </si>
  <si>
    <t>1211000 Karo</t>
  </si>
  <si>
    <t>1212000 Deli Serdang</t>
  </si>
  <si>
    <t>1213000 Langkat</t>
  </si>
  <si>
    <t>1214000 Nias Selatan</t>
  </si>
  <si>
    <t>1215000 Humbang Hasundutan</t>
  </si>
  <si>
    <t>1216000 Pakpak Bharat</t>
  </si>
  <si>
    <t>1217000 Samosir</t>
  </si>
  <si>
    <t>1218000 Serdang Bedagai</t>
  </si>
  <si>
    <t>1219000 Batu Bara</t>
  </si>
  <si>
    <t>1220000 Padang Lawas Utara</t>
  </si>
  <si>
    <t>1221000 Padang Lawas</t>
  </si>
  <si>
    <t>1222000 Labuhan Batu Selatan</t>
  </si>
  <si>
    <t>1223000 Labuhan Batu Utara</t>
  </si>
  <si>
    <t>1224000 Nias Utara</t>
  </si>
  <si>
    <t>1225000 Nias Barat</t>
  </si>
  <si>
    <t>1271000 Sibolga</t>
  </si>
  <si>
    <t>1272000 Tanjung Balai</t>
  </si>
  <si>
    <t>1273000 Pematang Siantar</t>
  </si>
  <si>
    <t>1274000 Tebing Tinggi</t>
  </si>
  <si>
    <t>1275000 Medan</t>
  </si>
  <si>
    <t>1276000 Binjai</t>
  </si>
  <si>
    <t>1277000 Padangsidimpuan</t>
  </si>
  <si>
    <t>1278000 Gunungsitoli</t>
  </si>
  <si>
    <t>Sumatera Barat</t>
  </si>
  <si>
    <t>1301000 Kepulauan Mentawai</t>
  </si>
  <si>
    <t>1302000 Pesisir Selatan</t>
  </si>
  <si>
    <t>1303000 Solok</t>
  </si>
  <si>
    <t>1304000 Sijunjung</t>
  </si>
  <si>
    <t>1305000 Tanah Datar</t>
  </si>
  <si>
    <t>1306000 Padang Pariaman</t>
  </si>
  <si>
    <t>1307000 Agam</t>
  </si>
  <si>
    <t>1308000 Lima Puluh Kota</t>
  </si>
  <si>
    <t>1309000 Pasaman</t>
  </si>
  <si>
    <t>1310000 Solok Selatan</t>
  </si>
  <si>
    <t>1311000 Dharmasraya</t>
  </si>
  <si>
    <t>1312000 Pasaman Barat</t>
  </si>
  <si>
    <t>1371000 Padang</t>
  </si>
  <si>
    <t>1372000 Solok</t>
  </si>
  <si>
    <t>1373000 Sawah Lunto</t>
  </si>
  <si>
    <t>1374000 Padang Panjang</t>
  </si>
  <si>
    <t>1375000 Bukittinggi</t>
  </si>
  <si>
    <t>1376000 Payakumbuh</t>
  </si>
  <si>
    <t>1377000 Pariaman</t>
  </si>
  <si>
    <t>Riau</t>
  </si>
  <si>
    <t>1401000 Kuantan Singingi</t>
  </si>
  <si>
    <t>1402000 Indragiri Hulu</t>
  </si>
  <si>
    <t>1403000 Indragiri Hilir</t>
  </si>
  <si>
    <t>1404000 Pelalawan</t>
  </si>
  <si>
    <t>1405000 S I A K</t>
  </si>
  <si>
    <t>1406000 Kampar</t>
  </si>
  <si>
    <t>1407000 Rokan Hulu</t>
  </si>
  <si>
    <t>1408000 Bengkalis</t>
  </si>
  <si>
    <t>1409000 Rokan Hilir</t>
  </si>
  <si>
    <t>1410000 Kepulauan Meranti</t>
  </si>
  <si>
    <t>1471000 Pekanbaru</t>
  </si>
  <si>
    <t>1473000 D U M A I</t>
  </si>
  <si>
    <t>Jambi</t>
  </si>
  <si>
    <t>1501000 Kerinci</t>
  </si>
  <si>
    <t>1502000 Merangin</t>
  </si>
  <si>
    <t>1503000 Sarolangun</t>
  </si>
  <si>
    <t>1504000 Batang Hari</t>
  </si>
  <si>
    <t>1505000 Muaro Jambi</t>
  </si>
  <si>
    <t>1506000 Tanjung Jabung Timur</t>
  </si>
  <si>
    <t>1507000 Tanjung Jabung Barat</t>
  </si>
  <si>
    <t>1508000 Tebo</t>
  </si>
  <si>
    <t>1509000 Bungo</t>
  </si>
  <si>
    <t>1571000 Jambi</t>
  </si>
  <si>
    <t>1572000 Sungai Penuh</t>
  </si>
  <si>
    <t>Sumatera Selatan</t>
  </si>
  <si>
    <t>1601000 Ogan Komering Ulu</t>
  </si>
  <si>
    <t>1602000 Ogan Komering Ilir</t>
  </si>
  <si>
    <t>1603000 Muara Enim</t>
  </si>
  <si>
    <t>1604000 Lahat</t>
  </si>
  <si>
    <t>1605000 Musi Rawas</t>
  </si>
  <si>
    <t>1606000 Musi Banyuasin</t>
  </si>
  <si>
    <t>1607000 Banyuasin</t>
  </si>
  <si>
    <t>1608000 Oku Selatan</t>
  </si>
  <si>
    <t>1609000 Oku Timur</t>
  </si>
  <si>
    <t>1610000 Ogan Ilir</t>
  </si>
  <si>
    <t>1611000 Empat Lawang</t>
  </si>
  <si>
    <t>1612000 Penukal Abab Lematang Ilir</t>
  </si>
  <si>
    <t>1613000 Musi Rawas Utara</t>
  </si>
  <si>
    <t>1671000 Palembang</t>
  </si>
  <si>
    <t>1672000 Prabumulih</t>
  </si>
  <si>
    <t>1673000 Pagaralam</t>
  </si>
  <si>
    <t>1674000 Lubuk Linggau</t>
  </si>
  <si>
    <t>Bengkulu</t>
  </si>
  <si>
    <t>1701000 Bengkulu Selatan</t>
  </si>
  <si>
    <t>1702000 Rejang Lebong</t>
  </si>
  <si>
    <t>1703000 Bengkulu Utara</t>
  </si>
  <si>
    <t>1704000 Kaur</t>
  </si>
  <si>
    <t>1705000 Seluma</t>
  </si>
  <si>
    <t>1706000 Mukomuko</t>
  </si>
  <si>
    <t>1707000 Lebong</t>
  </si>
  <si>
    <t>1708000 Kepahiang</t>
  </si>
  <si>
    <t>1709000 Bengkulu Tengah</t>
  </si>
  <si>
    <t>1771000 Bengkulu</t>
  </si>
  <si>
    <t>Lampung</t>
  </si>
  <si>
    <t>1801000 Lampung Barat</t>
  </si>
  <si>
    <t>1802000 Tanggamus</t>
  </si>
  <si>
    <t>1803000 Lampung Selatan</t>
  </si>
  <si>
    <t>1804000 Lampung Timur</t>
  </si>
  <si>
    <t>1805000 Lampung Tengah</t>
  </si>
  <si>
    <t>1806000 Lampung Utara</t>
  </si>
  <si>
    <t>1807000 Way Kanan</t>
  </si>
  <si>
    <t>1808000 Tulangbawang</t>
  </si>
  <si>
    <t>1809000 Pesawaran</t>
  </si>
  <si>
    <t>1810000 Pringsewu</t>
  </si>
  <si>
    <t>1811000 Mesuji</t>
  </si>
  <si>
    <t>1812000 Tulang Bawang Barat</t>
  </si>
  <si>
    <t>1813000 Pesisir Barat</t>
  </si>
  <si>
    <t>1871000 Bandar Lampung</t>
  </si>
  <si>
    <t>1872000 Metro</t>
  </si>
  <si>
    <t>Bangka Belitung</t>
  </si>
  <si>
    <t>1901000 Bangka</t>
  </si>
  <si>
    <t>1902000 Belitung</t>
  </si>
  <si>
    <t>1903000 Bangka Barat</t>
  </si>
  <si>
    <t>1904000 Bangka Tengah</t>
  </si>
  <si>
    <t>1905000 Bangka Selatan</t>
  </si>
  <si>
    <t>1906000 Belitung Timur</t>
  </si>
  <si>
    <t>1971000 Pangkal Pinang</t>
  </si>
  <si>
    <t>Kepulauan Riau</t>
  </si>
  <si>
    <t>2101000 Karimun</t>
  </si>
  <si>
    <t>2102000 Bintan</t>
  </si>
  <si>
    <t>2103000 Natuna</t>
  </si>
  <si>
    <t>2104000 Lingga</t>
  </si>
  <si>
    <t>2105000 Kepulauan Anambas</t>
  </si>
  <si>
    <t>2171000 B A T A M</t>
  </si>
  <si>
    <t>2172000 Tanjung Pinang</t>
  </si>
  <si>
    <t>DKI Jakarta</t>
  </si>
  <si>
    <t>3101000 Kepulauan Seribu</t>
  </si>
  <si>
    <t>3171000 Jakarta Selatan</t>
  </si>
  <si>
    <t>3172000 Jakarta Timur</t>
  </si>
  <si>
    <t>3173000 Jakarta Pusat</t>
  </si>
  <si>
    <t>3174000 Jakarta Barat</t>
  </si>
  <si>
    <t>3175000 Jakarta Utara</t>
  </si>
  <si>
    <t>Jawa Barat</t>
  </si>
  <si>
    <t>3201000 Bogor</t>
  </si>
  <si>
    <t>3202000 Sukabumi</t>
  </si>
  <si>
    <t>3203000 Cianjur</t>
  </si>
  <si>
    <t>3204000 Bandung</t>
  </si>
  <si>
    <t>3205000 Garut</t>
  </si>
  <si>
    <t>3206000 Tasikmalaya</t>
  </si>
  <si>
    <t>3207000 Ciamis</t>
  </si>
  <si>
    <t>3208000 Kuningan</t>
  </si>
  <si>
    <t>3209000 Cirebon</t>
  </si>
  <si>
    <t>3210000 Majalengka</t>
  </si>
  <si>
    <t>3211000 Sumedang</t>
  </si>
  <si>
    <t>3212000 Indramayu</t>
  </si>
  <si>
    <t>3213000 Subang</t>
  </si>
  <si>
    <t>3214000 Purwakarta</t>
  </si>
  <si>
    <t>3215000 Karawang</t>
  </si>
  <si>
    <t>3216000 Bekasi</t>
  </si>
  <si>
    <t>3217000 Bandung Barat</t>
  </si>
  <si>
    <t>3218000 Pangandaran</t>
  </si>
  <si>
    <t>3271000 Bogor</t>
  </si>
  <si>
    <t>3272000 Sukabumi</t>
  </si>
  <si>
    <t>3273000 Bandung</t>
  </si>
  <si>
    <t>3274000 Cirebon</t>
  </si>
  <si>
    <t>3275000 Bekasi</t>
  </si>
  <si>
    <t>3276000 Depok</t>
  </si>
  <si>
    <t>3277000 Cimahi</t>
  </si>
  <si>
    <t>3278000 Tasikmalaya</t>
  </si>
  <si>
    <t>3279000 Banjar</t>
  </si>
  <si>
    <t>Jawa Tengah</t>
  </si>
  <si>
    <t>3301000 Cilacap</t>
  </si>
  <si>
    <t>3302000 Banyumas</t>
  </si>
  <si>
    <t>3303000 Purbalingga</t>
  </si>
  <si>
    <t>3304000 Banjarnegara</t>
  </si>
  <si>
    <t>3305000 Kebumen</t>
  </si>
  <si>
    <t>3306000 Purworejo</t>
  </si>
  <si>
    <t>3307000 Wonosobo</t>
  </si>
  <si>
    <t>3308000 Magelang</t>
  </si>
  <si>
    <t>3309000 Boyolali</t>
  </si>
  <si>
    <t>3310000 Klaten</t>
  </si>
  <si>
    <t>3311000 Sukoharjo</t>
  </si>
  <si>
    <t>3312000 Wonogiri</t>
  </si>
  <si>
    <t>3313000 Karanganyar</t>
  </si>
  <si>
    <t>3314000 Sragen</t>
  </si>
  <si>
    <t>3315000 Grobogan</t>
  </si>
  <si>
    <t>3316000 Blora</t>
  </si>
  <si>
    <t>3317000 Rembang</t>
  </si>
  <si>
    <t>3318000 Pati</t>
  </si>
  <si>
    <t>3319000 Kudus</t>
  </si>
  <si>
    <t>3320000 Jepara</t>
  </si>
  <si>
    <t>3321000 Demak</t>
  </si>
  <si>
    <t>3322000 Semarang</t>
  </si>
  <si>
    <t>3323000 Temanggung</t>
  </si>
  <si>
    <t>3324000 Kendal</t>
  </si>
  <si>
    <t>3325000 Batang</t>
  </si>
  <si>
    <t>3326000 Pekalongan</t>
  </si>
  <si>
    <t>3327000 Pemalang</t>
  </si>
  <si>
    <t>3328000 Tegal</t>
  </si>
  <si>
    <t>3329000 Brebes</t>
  </si>
  <si>
    <t>3371000 Magelang</t>
  </si>
  <si>
    <t>3372000 Surakarta</t>
  </si>
  <si>
    <t>3373000 Salatiga</t>
  </si>
  <si>
    <t>3374000 Semarang</t>
  </si>
  <si>
    <t>3375000 Pekalongan</t>
  </si>
  <si>
    <t>3376000 Tegal</t>
  </si>
  <si>
    <t>DI Yogyakarta</t>
  </si>
  <si>
    <t>3401000 Kulon Progo</t>
  </si>
  <si>
    <t>3402000 Bantul</t>
  </si>
  <si>
    <t>3403000 Gunung Kidul</t>
  </si>
  <si>
    <t>3404000 Sleman</t>
  </si>
  <si>
    <t>3471000 Yogyakarta</t>
  </si>
  <si>
    <t>Jawa Timur</t>
  </si>
  <si>
    <t>3501000 Pacitan</t>
  </si>
  <si>
    <t>3502000 Ponorogo</t>
  </si>
  <si>
    <t>3503000 Trenggalek</t>
  </si>
  <si>
    <t>3504000 Tulungagung</t>
  </si>
  <si>
    <t>3505000 Blitar</t>
  </si>
  <si>
    <t>3506000 Kediri</t>
  </si>
  <si>
    <t>3507000 Malang</t>
  </si>
  <si>
    <t>3508000 Lumajang</t>
  </si>
  <si>
    <t>3509000 Jember</t>
  </si>
  <si>
    <t>3510000 Banyuwangi</t>
  </si>
  <si>
    <t>3511000 Bondowoso</t>
  </si>
  <si>
    <t>3512000 Situbondo</t>
  </si>
  <si>
    <t>3513000 Probolinggo</t>
  </si>
  <si>
    <t>3514000 Pasuruan</t>
  </si>
  <si>
    <t>3515000 Sidoarjo</t>
  </si>
  <si>
    <t>3516000 Mojokerto</t>
  </si>
  <si>
    <t>3517000 Jombang</t>
  </si>
  <si>
    <t>3518000 Nganjuk</t>
  </si>
  <si>
    <t>3519000 Madiun</t>
  </si>
  <si>
    <t>3520000 Magetan</t>
  </si>
  <si>
    <t>3521000 Ngawi</t>
  </si>
  <si>
    <t>3522000 Bojonegoro</t>
  </si>
  <si>
    <t>3523000 Tuban</t>
  </si>
  <si>
    <t>3524000 Lamongan</t>
  </si>
  <si>
    <t>3525000 Gresik</t>
  </si>
  <si>
    <t>3526000 Bangkalan</t>
  </si>
  <si>
    <t>3527000 Sampang</t>
  </si>
  <si>
    <t>3528000 Pamekasan</t>
  </si>
  <si>
    <t>3529000 Sumenep</t>
  </si>
  <si>
    <t>3571000 Kediri</t>
  </si>
  <si>
    <t>3572000 Blitar</t>
  </si>
  <si>
    <t>3573000 Malang</t>
  </si>
  <si>
    <t>3574000 Probolinggo</t>
  </si>
  <si>
    <t>3575000 Pasuruan</t>
  </si>
  <si>
    <t>3576000 Mojokerto</t>
  </si>
  <si>
    <t>3577000 Madiun</t>
  </si>
  <si>
    <t>3578000 Surabaya</t>
  </si>
  <si>
    <t>3579000 Batu</t>
  </si>
  <si>
    <t>Banten</t>
  </si>
  <si>
    <t>3601000 Pandeglang</t>
  </si>
  <si>
    <t>3602000 Lebak</t>
  </si>
  <si>
    <t>3603000 Tangerang</t>
  </si>
  <si>
    <t>3604000 Serang</t>
  </si>
  <si>
    <t>3671000 Tangerang</t>
  </si>
  <si>
    <t>3672000 Cilegon</t>
  </si>
  <si>
    <t>3673000 Serang</t>
  </si>
  <si>
    <t>3674000 Tangerang Selatan</t>
  </si>
  <si>
    <t>Bali</t>
  </si>
  <si>
    <t>5101000 Jembrana</t>
  </si>
  <si>
    <t>5102000 Tabanan</t>
  </si>
  <si>
    <t>5103000 Badung</t>
  </si>
  <si>
    <t>5104000 Gianyar</t>
  </si>
  <si>
    <t>5105000 Klungkung</t>
  </si>
  <si>
    <t>5106000 Bangli</t>
  </si>
  <si>
    <t>5107000 Karang Asem</t>
  </si>
  <si>
    <t>5108000 Buleleng</t>
  </si>
  <si>
    <t>5171000 Denpasar</t>
  </si>
  <si>
    <t>Nusa Tenggara Barat</t>
  </si>
  <si>
    <t>5201000 Lombok Barat</t>
  </si>
  <si>
    <t>5202000 Lombok Tengah</t>
  </si>
  <si>
    <t>5203000 Lombok Timur</t>
  </si>
  <si>
    <t>5204000 Sumbawa</t>
  </si>
  <si>
    <t>5205000 Dompu</t>
  </si>
  <si>
    <t>5206000 Bima</t>
  </si>
  <si>
    <t>5207000 Sumbawa Barat</t>
  </si>
  <si>
    <t>5208000 Lombok Utara</t>
  </si>
  <si>
    <t>5271000 Mataram</t>
  </si>
  <si>
    <t>5272000 Bima</t>
  </si>
  <si>
    <t>Nusa Tenggara Timur</t>
  </si>
  <si>
    <t>5301000 Sumba Barat</t>
  </si>
  <si>
    <t>5302000 Sumba Timur</t>
  </si>
  <si>
    <t>5303000 Kupang</t>
  </si>
  <si>
    <t>5304000 Timor Tengah Selatan</t>
  </si>
  <si>
    <t>5305000 Timor Tengah Utara</t>
  </si>
  <si>
    <t>5306000 Belu</t>
  </si>
  <si>
    <t>5307000 Alor</t>
  </si>
  <si>
    <t>5308000 Lembata</t>
  </si>
  <si>
    <t>5309000 Flores Timur</t>
  </si>
  <si>
    <t>5310000 Sikka</t>
  </si>
  <si>
    <t>5311000 Ende</t>
  </si>
  <si>
    <t>5312000 Ngada</t>
  </si>
  <si>
    <t>5313000 Manggarai</t>
  </si>
  <si>
    <t>5314000 Rote Ndao</t>
  </si>
  <si>
    <t>5315000 Manggarai Barat</t>
  </si>
  <si>
    <t>5316000 Sumba Tengah</t>
  </si>
  <si>
    <t>5317000 Sumba Barat Daya</t>
  </si>
  <si>
    <t>5318000 Nagekeo</t>
  </si>
  <si>
    <t>5319000 Manggarai Timur</t>
  </si>
  <si>
    <t>5320000 Sabu Raijua</t>
  </si>
  <si>
    <t>5321000 Malaka</t>
  </si>
  <si>
    <t>5371000 Kupang</t>
  </si>
  <si>
    <t>Kalimantan Barat</t>
  </si>
  <si>
    <t>6101000 Sambas</t>
  </si>
  <si>
    <t>6102000 Bengkayang</t>
  </si>
  <si>
    <t>6103000 Landak</t>
  </si>
  <si>
    <t>6104000 Mempawah</t>
  </si>
  <si>
    <t>6105000 Sanggau</t>
  </si>
  <si>
    <t>6106000 Ketapang</t>
  </si>
  <si>
    <t>6107000 Sintang</t>
  </si>
  <si>
    <t>6108000 Kapuas Hulu</t>
  </si>
  <si>
    <t>6109000 Sekadau</t>
  </si>
  <si>
    <t>6110000 Melawi</t>
  </si>
  <si>
    <t>6111000 Kayong Utara</t>
  </si>
  <si>
    <t>6112000 Kubu Raya</t>
  </si>
  <si>
    <t>6171000 Pontianak</t>
  </si>
  <si>
    <t>6172000 Singkawang</t>
  </si>
  <si>
    <t>Kalimantan Tengah</t>
  </si>
  <si>
    <t>6201000 Kotawaringin Barat</t>
  </si>
  <si>
    <t>6202000 Kotawaringin Timur</t>
  </si>
  <si>
    <t>6203000 Kapuas</t>
  </si>
  <si>
    <t>6204000 Barito Selatan</t>
  </si>
  <si>
    <t>6205000 Barito Utara</t>
  </si>
  <si>
    <t>6206000 Sukamara</t>
  </si>
  <si>
    <t>6207000 Lamandau</t>
  </si>
  <si>
    <t>6208000 Seruyan</t>
  </si>
  <si>
    <t>6209000 Katingan</t>
  </si>
  <si>
    <t>6210000 Pulang Pisau</t>
  </si>
  <si>
    <t>6211000 Gunung Mas</t>
  </si>
  <si>
    <t>6212000 Barito Timur</t>
  </si>
  <si>
    <t>6213000 Murung Raya</t>
  </si>
  <si>
    <t>6271000 Palangka Raya</t>
  </si>
  <si>
    <t>Kalimantan Selatan</t>
  </si>
  <si>
    <t>6301000 Tanah Laut</t>
  </si>
  <si>
    <t>6302000 Kota Baru</t>
  </si>
  <si>
    <t>6303000 Banjar</t>
  </si>
  <si>
    <t>6304000 Barito Kuala</t>
  </si>
  <si>
    <t>6305000 Tapin</t>
  </si>
  <si>
    <t>6306000 Hulu Sungai Selatan</t>
  </si>
  <si>
    <t>6307000 Hulu Sungai Tengah</t>
  </si>
  <si>
    <t>6308000 Hulu Sungai Utara</t>
  </si>
  <si>
    <t>6309000 Tabalong</t>
  </si>
  <si>
    <t>6310000 Tanah Bumbu</t>
  </si>
  <si>
    <t>6311000 Balangan</t>
  </si>
  <si>
    <t>6371000 Banjarmasin</t>
  </si>
  <si>
    <t>6372000 Banjar Baru</t>
  </si>
  <si>
    <t>Kalimantan Timur</t>
  </si>
  <si>
    <t>6401000 Paser</t>
  </si>
  <si>
    <t>6402000 Kutai Barat</t>
  </si>
  <si>
    <t>6403000 Kutai Kartanegara</t>
  </si>
  <si>
    <t>6404000 Kutai Timur</t>
  </si>
  <si>
    <t>6405000 Berau</t>
  </si>
  <si>
    <t>6409000 Penajam Paser Utara</t>
  </si>
  <si>
    <t>6411000 Mahakam Hulu</t>
  </si>
  <si>
    <t>6471000 Balikpapan</t>
  </si>
  <si>
    <t>6472000 Samarinda</t>
  </si>
  <si>
    <t>6474000 Bontang</t>
  </si>
  <si>
    <t>Kalimantan Utara</t>
  </si>
  <si>
    <t>6501000 Malinau</t>
  </si>
  <si>
    <t>6502000 Bulungan</t>
  </si>
  <si>
    <t>6503000 Tana Tidung</t>
  </si>
  <si>
    <t>6504000 Nunukan</t>
  </si>
  <si>
    <t>6571000 Tarakan</t>
  </si>
  <si>
    <t>Sulawesi Utara</t>
  </si>
  <si>
    <t>7101000 Bolaang Mongondow</t>
  </si>
  <si>
    <t>7102000 Minahasa</t>
  </si>
  <si>
    <t>7103000 Kepulauan Sangihe</t>
  </si>
  <si>
    <t>7104000 Kepulauan Talaud</t>
  </si>
  <si>
    <t>7105000 Minahasa Selatan</t>
  </si>
  <si>
    <t>7106000 Minahasa Utara</t>
  </si>
  <si>
    <t>7107000 Bolaang Mongondow Utara</t>
  </si>
  <si>
    <t>7108000 Siau Tagulandang Biaro</t>
  </si>
  <si>
    <t>7109000 Minahasa Tenggara</t>
  </si>
  <si>
    <t>7110000 Bolaang Mongondow Selatan</t>
  </si>
  <si>
    <t>7111000 Bolaang Mongondow Timur</t>
  </si>
  <si>
    <t>7171000 Manado</t>
  </si>
  <si>
    <t>7172000 Bitung</t>
  </si>
  <si>
    <t>7173000 Tomohon</t>
  </si>
  <si>
    <t>7174000 Kotamobagu</t>
  </si>
  <si>
    <t>Sulawesi Tengah</t>
  </si>
  <si>
    <t>7201000 Banggai Kepulauan</t>
  </si>
  <si>
    <t>7202000 Banggai</t>
  </si>
  <si>
    <t>7203000 Morowali</t>
  </si>
  <si>
    <t>7204000 Poso</t>
  </si>
  <si>
    <t>7205000 Donggala</t>
  </si>
  <si>
    <t>7206000 Toli_toli</t>
  </si>
  <si>
    <t>7207000 Buol</t>
  </si>
  <si>
    <t>7208000 Parigi Moutong</t>
  </si>
  <si>
    <t>7209000 Tojo Una_una</t>
  </si>
  <si>
    <t>7210000 Sigi</t>
  </si>
  <si>
    <t>7211000 Banggai Laut</t>
  </si>
  <si>
    <t>7212000 Morowali Utara</t>
  </si>
  <si>
    <t>7271000 Palu</t>
  </si>
  <si>
    <t>Sulawesi Selatan</t>
  </si>
  <si>
    <t>7301000 Kepulauan Selayar</t>
  </si>
  <si>
    <t>7302000 Bulukumba</t>
  </si>
  <si>
    <t>7303000 Bantaeng</t>
  </si>
  <si>
    <t>7304000 Jeneponto</t>
  </si>
  <si>
    <t>7305000 Takalar</t>
  </si>
  <si>
    <t>7306000 Gowa</t>
  </si>
  <si>
    <t>7307000 Sinjai</t>
  </si>
  <si>
    <t>7308000 Maros</t>
  </si>
  <si>
    <t>7309000 Pangkajene Dan Kepulauan</t>
  </si>
  <si>
    <t>7310000 Barru</t>
  </si>
  <si>
    <t>7311000 Bone</t>
  </si>
  <si>
    <t>7312000 Soppeng</t>
  </si>
  <si>
    <t>7313000 Wajo</t>
  </si>
  <si>
    <t>7314000 Sidenreng Rappang</t>
  </si>
  <si>
    <t>7315000 Pinrang</t>
  </si>
  <si>
    <t>7316000 Enrekang</t>
  </si>
  <si>
    <t>7317000 Luwu</t>
  </si>
  <si>
    <t>7318000 Tana Toraja</t>
  </si>
  <si>
    <t>7322000 Luwu Utara</t>
  </si>
  <si>
    <t>7325000 Luwu Timur</t>
  </si>
  <si>
    <t>7326000 Toraja Utara</t>
  </si>
  <si>
    <t>7371000 Makassar</t>
  </si>
  <si>
    <t>7372000 Parepare</t>
  </si>
  <si>
    <t>7373000 Palopo</t>
  </si>
  <si>
    <t>Sulawesi Tenggara</t>
  </si>
  <si>
    <t>7401000 Buton</t>
  </si>
  <si>
    <t>7402000 Muna</t>
  </si>
  <si>
    <t>7403000 Konawe</t>
  </si>
  <si>
    <t>7404000 Kolaka</t>
  </si>
  <si>
    <t>7405000 Konawe Selatan</t>
  </si>
  <si>
    <t>7406000 Bombana</t>
  </si>
  <si>
    <t>7407000 Wakatobi</t>
  </si>
  <si>
    <t>7408000 Kolaka Utara</t>
  </si>
  <si>
    <t>7409000 Buton Utara</t>
  </si>
  <si>
    <t>7410000 Konawe Utara</t>
  </si>
  <si>
    <t>7411000 Kolaka Timur</t>
  </si>
  <si>
    <t>7412000 Konawe Kepulauan</t>
  </si>
  <si>
    <t>7413000 Muna Barat</t>
  </si>
  <si>
    <t>7414000 Buton Tengah</t>
  </si>
  <si>
    <t>7415000 Buton Selatan</t>
  </si>
  <si>
    <t>7471000 Kendari</t>
  </si>
  <si>
    <t>7472000 Baubau</t>
  </si>
  <si>
    <t>Gorontalo</t>
  </si>
  <si>
    <t>7501000 Boalemo</t>
  </si>
  <si>
    <t>7502000 Gorontalo</t>
  </si>
  <si>
    <t>7503000 Pohuwato</t>
  </si>
  <si>
    <t>7504000 Bone Bolango</t>
  </si>
  <si>
    <t>7505000 Gorontalo Utara</t>
  </si>
  <si>
    <t>7571000 Gorontalo</t>
  </si>
  <si>
    <t>Sulawesi Barat</t>
  </si>
  <si>
    <t>7601000 Majene</t>
  </si>
  <si>
    <t>7602000 Polewali Mandar</t>
  </si>
  <si>
    <t>7603000 Mamasa</t>
  </si>
  <si>
    <t>7604000 Mamuju</t>
  </si>
  <si>
    <t>7605000 Mamuju Utara</t>
  </si>
  <si>
    <t>7606000 Mamuju Tengah</t>
  </si>
  <si>
    <t>Maluku</t>
  </si>
  <si>
    <t>8101000 Maluku Tenggara Barat</t>
  </si>
  <si>
    <t>8102000 Maluku Tenggara</t>
  </si>
  <si>
    <t>8103000 Maluku Tengah</t>
  </si>
  <si>
    <t>8104000 Buru</t>
  </si>
  <si>
    <t>8105000 Kepulauan Aru</t>
  </si>
  <si>
    <t>8106000 Seram Bagian Barat</t>
  </si>
  <si>
    <t>8107000 Seram Bagian Timur</t>
  </si>
  <si>
    <t>8108000 Maluku Barat Daya</t>
  </si>
  <si>
    <t>8109000 Buru Selatan</t>
  </si>
  <si>
    <t>8171000 Ambon</t>
  </si>
  <si>
    <t>8172000 Tual</t>
  </si>
  <si>
    <t>Maluku Utara</t>
  </si>
  <si>
    <t>8201000 Halmahera Barat</t>
  </si>
  <si>
    <t>8202000 Halmahera Tengah</t>
  </si>
  <si>
    <t>8203000 Kepulauan Sula</t>
  </si>
  <si>
    <t>8204000 Halmahera Selatan</t>
  </si>
  <si>
    <t>8205000 Halmahera Utara</t>
  </si>
  <si>
    <t>8206000 Halmahera Timur</t>
  </si>
  <si>
    <t>8207000 Pulau Morotai</t>
  </si>
  <si>
    <t>8208000 Pulau Taliabu</t>
  </si>
  <si>
    <t>8271000 Ternate</t>
  </si>
  <si>
    <t>8272000 Tidore Kepulauan</t>
  </si>
  <si>
    <t>Papua Barat</t>
  </si>
  <si>
    <t>9101000 Fakfak</t>
  </si>
  <si>
    <t>9102000 Kaimana</t>
  </si>
  <si>
    <t>9103000 Teluk Wondama</t>
  </si>
  <si>
    <t>9104000 Teluk Bintuni</t>
  </si>
  <si>
    <t>9105000 Manokwari</t>
  </si>
  <si>
    <t>9106000 Sorong Selatan</t>
  </si>
  <si>
    <t>9107000 Sorong</t>
  </si>
  <si>
    <t>9108000 Raja Ampat</t>
  </si>
  <si>
    <t>9109000 Tambrauw</t>
  </si>
  <si>
    <t>9110000 Maybrat</t>
  </si>
  <si>
    <t>9111000 Manokwari Selatan</t>
  </si>
  <si>
    <t>9112000 Pegunungan Arfak</t>
  </si>
  <si>
    <t>9171000 Sorong</t>
  </si>
  <si>
    <t>Papua</t>
  </si>
  <si>
    <t>9401000 Merauke</t>
  </si>
  <si>
    <t>9402000 Jayawijaya</t>
  </si>
  <si>
    <t>9403000 Jayapura</t>
  </si>
  <si>
    <t>9404000 Nabire</t>
  </si>
  <si>
    <t>9408000 Kepulauan Yapen</t>
  </si>
  <si>
    <t>9409000 Biak Numfor</t>
  </si>
  <si>
    <t>9410000 Paniai</t>
  </si>
  <si>
    <t>9411000 Puncak Jaya</t>
  </si>
  <si>
    <t>9412000 Mimika</t>
  </si>
  <si>
    <t>9413000 Boven Digoel</t>
  </si>
  <si>
    <t>9414000 Mappi</t>
  </si>
  <si>
    <t>9415000 Asmat</t>
  </si>
  <si>
    <t>9416000 Yahukimo</t>
  </si>
  <si>
    <t>9417000 Pegunungan Bintang</t>
  </si>
  <si>
    <t>9418000 Tolikara</t>
  </si>
  <si>
    <t>9419000 Sarmi</t>
  </si>
  <si>
    <t>9420000 Keerom</t>
  </si>
  <si>
    <t>9426000 Waropen</t>
  </si>
  <si>
    <t>9427000 Supiori</t>
  </si>
  <si>
    <t>9428000 Mamberamo Raya</t>
  </si>
  <si>
    <t>9429000 Nduga</t>
  </si>
  <si>
    <t>9430000 Lanny Jaya</t>
  </si>
  <si>
    <t>9431000 Mamberamo Tengah</t>
  </si>
  <si>
    <t>9432000 Yalimo</t>
  </si>
  <si>
    <t>9433000 Puncak</t>
  </si>
  <si>
    <t>9434000 Dogiyai</t>
  </si>
  <si>
    <t>9435000 Intan Jaya</t>
  </si>
  <si>
    <t>9436000 Deiyai</t>
  </si>
  <si>
    <t>9471000 Jayapura</t>
  </si>
  <si>
    <t>Indonesia</t>
  </si>
  <si>
    <t>HARGA BERAS
3 Bulan Sebelum</t>
  </si>
  <si>
    <t>HARGA JAGUNG
3 Bulan Sebelum</t>
  </si>
  <si>
    <t>HARGA GULA PASIR
3 Bulan Sebelum</t>
  </si>
  <si>
    <t>HARGA MINYAK GORENG
3 Bulan Sebelum</t>
  </si>
  <si>
    <t>HARGA DAGING AYAM
3 Bulan Sebelum</t>
  </si>
  <si>
    <t>HARGA TELUR AYAM
3 Bulan Sebelum</t>
  </si>
  <si>
    <t>BERAS</t>
  </si>
  <si>
    <t>JAGUNG</t>
  </si>
  <si>
    <t>GULA PASIR</t>
  </si>
  <si>
    <t>MINYAK GORENG</t>
  </si>
  <si>
    <t>DAGING AYAM</t>
  </si>
  <si>
    <t>TELUR AYAM</t>
  </si>
  <si>
    <t>BOBOT</t>
  </si>
  <si>
    <t>Rata-rata 3 bulan</t>
  </si>
  <si>
    <t>VALUE</t>
  </si>
  <si>
    <t>STATUS</t>
  </si>
  <si>
    <t>INDEKS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</si>
  <si>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</si>
  <si>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</si>
  <si>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</si>
  <si>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</si>
  <si>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</si>
  <si>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</si>
  <si>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</si>
  <si>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JULI</t>
  </si>
  <si>
    <t>AGUSTUS</t>
  </si>
  <si>
    <t>SEPTEMBER</t>
  </si>
  <si>
    <t>OKTOBER</t>
  </si>
  <si>
    <t>NOVEMBER</t>
  </si>
  <si>
    <t>DESEMBER</t>
  </si>
  <si>
    <t>% REAL</t>
  </si>
  <si>
    <t>LUAS</t>
  </si>
  <si>
    <t>HASIL 100%</t>
  </si>
  <si>
    <t/>
  </si>
  <si>
    <t>KODE KABUPATEN/KOTA</t>
  </si>
  <si>
    <t xml:space="preserve">KETERJANGKAUAN PANGAN </t>
  </si>
  <si>
    <t>KODE KECAMATAN</t>
  </si>
  <si>
    <t>KECAMATAN</t>
  </si>
  <si>
    <t xml:space="preserve">KODE KABUPATEN/KOTA </t>
  </si>
  <si>
    <t>HULU SUNGAI SELATAN</t>
  </si>
  <si>
    <t>0</t>
  </si>
  <si>
    <t>Januari 2024</t>
  </si>
  <si>
    <t>Kecamatan</t>
  </si>
  <si>
    <t>Total</t>
  </si>
  <si>
    <t>Jan</t>
  </si>
  <si>
    <t>Peb</t>
  </si>
  <si>
    <t>Mar</t>
  </si>
  <si>
    <t>Apr</t>
  </si>
  <si>
    <t>Mei</t>
  </si>
  <si>
    <t>Jun</t>
  </si>
  <si>
    <t>Jul</t>
  </si>
  <si>
    <t>Sep</t>
  </si>
  <si>
    <t>010</t>
  </si>
  <si>
    <t>Padang Batung</t>
  </si>
  <si>
    <t>020</t>
  </si>
  <si>
    <t>Loksado</t>
  </si>
  <si>
    <t>030</t>
  </si>
  <si>
    <t>Telaga Langsat</t>
  </si>
  <si>
    <t>040</t>
  </si>
  <si>
    <t>Angkinang</t>
  </si>
  <si>
    <t xml:space="preserve"> </t>
  </si>
  <si>
    <t>050</t>
  </si>
  <si>
    <t>Kandangan</t>
  </si>
  <si>
    <t>060</t>
  </si>
  <si>
    <t>Sungai Raya</t>
  </si>
  <si>
    <t>070</t>
  </si>
  <si>
    <t>Simpur</t>
  </si>
  <si>
    <t>080</t>
  </si>
  <si>
    <t>Kalumpang</t>
  </si>
  <si>
    <t>090</t>
  </si>
  <si>
    <t>Daha Selatan</t>
  </si>
  <si>
    <t>091</t>
  </si>
  <si>
    <t>Daha Barat</t>
  </si>
  <si>
    <t>Daha Utara</t>
  </si>
  <si>
    <t>JUMLAH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</si>
  <si>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</si>
  <si>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</si>
  <si>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</si>
  <si>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</si>
  <si>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</si>
  <si>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</si>
  <si>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</si>
  <si>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</si>
  <si>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</si>
  <si>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BARAT</t>
  </si>
  <si>
    <t>DAHA UTARA</t>
  </si>
  <si>
    <t>regions_code</t>
  </si>
  <si>
    <t>Nama Wilayah</t>
  </si>
  <si>
    <t>period</t>
  </si>
  <si>
    <t>planting_area</t>
  </si>
  <si>
    <t>puso_area</t>
  </si>
  <si>
    <t>Januari 2018</t>
  </si>
  <si>
    <t>Februari 2018</t>
  </si>
  <si>
    <t>Maret 2018</t>
  </si>
  <si>
    <t>Mei 2018</t>
  </si>
  <si>
    <t>Juni 2018</t>
  </si>
  <si>
    <t>Juli 2018</t>
  </si>
  <si>
    <t>Agustus 2018</t>
  </si>
  <si>
    <t>Oktober 2018</t>
  </si>
  <si>
    <t>Nopember 2018</t>
  </si>
  <si>
    <t>Desember 2018</t>
  </si>
  <si>
    <t>Januari 2019</t>
  </si>
  <si>
    <t>Februari 2019</t>
  </si>
  <si>
    <t>Maret 2019</t>
  </si>
  <si>
    <t>Mei 2019</t>
  </si>
  <si>
    <t>Juni 2019</t>
  </si>
  <si>
    <t>Juli 2019</t>
  </si>
  <si>
    <t>Agustus 2019</t>
  </si>
  <si>
    <t>Oktober 2019</t>
  </si>
  <si>
    <t>Nopember 2019</t>
  </si>
  <si>
    <t>Desember 2019</t>
  </si>
  <si>
    <t>Januari 2020</t>
  </si>
  <si>
    <t>Februari 2020</t>
  </si>
  <si>
    <t>Maret 2020</t>
  </si>
  <si>
    <t>Mei 2020</t>
  </si>
  <si>
    <t>Juni 2020</t>
  </si>
  <si>
    <t>Juli 2020</t>
  </si>
  <si>
    <t>Agustus 2020</t>
  </si>
  <si>
    <t>Oktober 2020</t>
  </si>
  <si>
    <t>Nopember 2020</t>
  </si>
  <si>
    <t>Desember 2020</t>
  </si>
  <si>
    <t>Januari 2021</t>
  </si>
  <si>
    <t>Februari 2021</t>
  </si>
  <si>
    <t>Maret 2021</t>
  </si>
  <si>
    <t>Mei 2021</t>
  </si>
  <si>
    <t>Juni 2021</t>
  </si>
  <si>
    <t>Juli 2021</t>
  </si>
  <si>
    <t>Agustus 2021</t>
  </si>
  <si>
    <t>Oktober 2021</t>
  </si>
  <si>
    <t>Nopember 2021</t>
  </si>
  <si>
    <t>Desember 2021</t>
  </si>
  <si>
    <t>Januari 2022</t>
  </si>
  <si>
    <t>Februari 2022</t>
  </si>
  <si>
    <t>Maret 2022</t>
  </si>
  <si>
    <t>Mei 2022</t>
  </si>
  <si>
    <t>Juni 2022</t>
  </si>
  <si>
    <t>Juli 2022</t>
  </si>
  <si>
    <t>Agustus 2022</t>
  </si>
  <si>
    <t>Oktober 2022</t>
  </si>
  <si>
    <t>Nopember 2022</t>
  </si>
  <si>
    <t>Desember 2022</t>
  </si>
  <si>
    <t>Januari 2023</t>
  </si>
  <si>
    <t>Februari 2023</t>
  </si>
  <si>
    <t>Maret 2023</t>
  </si>
  <si>
    <t>Mei 2023</t>
  </si>
  <si>
    <t>Juni 2023</t>
  </si>
  <si>
    <t>Juli 2023</t>
  </si>
  <si>
    <t>Agustus 2023</t>
  </si>
  <si>
    <t>Oktober 2023</t>
  </si>
  <si>
    <t>Nopember 2023</t>
  </si>
  <si>
    <t>Desember 2023</t>
  </si>
  <si>
    <t xml:space="preserve">PDPS 2024 / PUSO </t>
  </si>
  <si>
    <t>MH</t>
  </si>
  <si>
    <t>MK. 2024</t>
  </si>
  <si>
    <t>Juni</t>
  </si>
  <si>
    <t xml:space="preserve">Jul </t>
  </si>
  <si>
    <t xml:space="preserve">Ags </t>
  </si>
  <si>
    <t xml:space="preserve">Sep </t>
  </si>
  <si>
    <t>Februari 2024</t>
  </si>
  <si>
    <t>PDPS 2024 / LTT</t>
  </si>
  <si>
    <t>TAHUN 2024</t>
  </si>
  <si>
    <t>Feb</t>
  </si>
  <si>
    <t>May</t>
  </si>
  <si>
    <t>Aug</t>
  </si>
  <si>
    <t>Oct</t>
  </si>
  <si>
    <t>Nov</t>
  </si>
  <si>
    <t>Dec</t>
  </si>
  <si>
    <t>Maret 2024</t>
  </si>
  <si>
    <t>Mei 2024</t>
  </si>
  <si>
    <t>Juni 2024</t>
  </si>
  <si>
    <t>Juli 2024</t>
  </si>
  <si>
    <t>Agustus 2024</t>
  </si>
  <si>
    <t>Oktober 2024</t>
  </si>
  <si>
    <t>Nopember 2024</t>
  </si>
  <si>
    <t>Desember 2024</t>
  </si>
  <si>
    <t>Nop 23</t>
  </si>
  <si>
    <t>ANALISA KOEFISIEN VARIAN HARGA BAHAN PANGAN KABUPATEN HULU SUNGAI SELATAN</t>
  </si>
  <si>
    <t>Bulan / Tahun</t>
  </si>
  <si>
    <t>: Januari/2024</t>
  </si>
  <si>
    <t>No.</t>
  </si>
  <si>
    <t>Bahan Pokok</t>
  </si>
  <si>
    <t>Minggu ke I</t>
  </si>
  <si>
    <t>Minggu ke II</t>
  </si>
  <si>
    <t>Minggu ke III</t>
  </si>
  <si>
    <t>Minggu ke IV</t>
  </si>
  <si>
    <t>Minggu ke V</t>
  </si>
  <si>
    <t>STDEV.P</t>
  </si>
  <si>
    <t>AVERAGE</t>
  </si>
  <si>
    <t>CV (%)</t>
  </si>
  <si>
    <t>Kesimpulan</t>
  </si>
  <si>
    <t>Senin</t>
  </si>
  <si>
    <t>Selasa</t>
  </si>
  <si>
    <t>Rabu</t>
  </si>
  <si>
    <t>Kamis</t>
  </si>
  <si>
    <t>Jum'at</t>
  </si>
  <si>
    <t>TAHUN BARU</t>
  </si>
  <si>
    <t>Beras</t>
  </si>
  <si>
    <t>Jagung</t>
  </si>
  <si>
    <t>Daging Ayam Ras</t>
  </si>
  <si>
    <t>Telor Ayam Ras</t>
  </si>
  <si>
    <t>Gula Pasir</t>
  </si>
  <si>
    <t>Minyak Goreng</t>
  </si>
  <si>
    <t>: Februari/2024</t>
  </si>
  <si>
    <t>KESIMPULAN</t>
  </si>
  <si>
    <t>ISRA MI'RAJ NABI MUHAMMAD SAW</t>
  </si>
  <si>
    <t>CUTI BERSAMA TAHUN BARU IMLEK</t>
  </si>
  <si>
    <t>: Maret/2024</t>
  </si>
  <si>
    <t>HARI RAYA NYEPI</t>
  </si>
  <si>
    <t>CUTI BERSAMA HARI RAYA NYEPI</t>
  </si>
  <si>
    <t>: April/2024</t>
  </si>
  <si>
    <t>HARI RAYA  IDUL FITRI</t>
  </si>
  <si>
    <t>CUTI BERSAMA  IDUL FITRI</t>
  </si>
  <si>
    <t>: Mei/2024</t>
  </si>
  <si>
    <t>: Juni/2024</t>
  </si>
  <si>
    <t>: Juli/2024</t>
  </si>
  <si>
    <t>: Agustus/2024</t>
  </si>
  <si>
    <t>: September/2024</t>
  </si>
  <si>
    <t>HARI BURUH INTERNATIONAL</t>
  </si>
  <si>
    <t>KENAIKAN ISA AL MASIH</t>
  </si>
  <si>
    <t>MAULID NABI MUHAMMAD SAW</t>
  </si>
  <si>
    <t>: Oktober/2024</t>
  </si>
  <si>
    <t>: Nopember/2024</t>
  </si>
  <si>
    <t>: Desember/2024</t>
  </si>
  <si>
    <t>HARI RAYA  NATAL</t>
  </si>
  <si>
    <t>CUTI BERSAMA NATAL</t>
  </si>
  <si>
    <t>JANUARI 2024</t>
  </si>
  <si>
    <t>FEBRUARI 2024</t>
  </si>
  <si>
    <t>MARET 2024</t>
  </si>
  <si>
    <t>APRIL 2024'</t>
  </si>
  <si>
    <t xml:space="preserve">MEI 2024 </t>
  </si>
  <si>
    <t xml:space="preserve">JUNI 2024 </t>
  </si>
  <si>
    <t>JULI 2024</t>
  </si>
  <si>
    <t>AGUSTUS 2024</t>
  </si>
  <si>
    <t>SEPTEMBER 2024</t>
  </si>
  <si>
    <t>OKTOBER 2024</t>
  </si>
  <si>
    <t>NOPEMBER  2024</t>
  </si>
  <si>
    <t>DESEMBER 2024</t>
  </si>
  <si>
    <t>NO</t>
  </si>
  <si>
    <t>IK</t>
  </si>
  <si>
    <t>IA</t>
  </si>
  <si>
    <t>IP</t>
  </si>
  <si>
    <t>SKOR KOMPOSIT BULANAN</t>
  </si>
  <si>
    <t>KETERANGAN  KOMPOSIT BULANAN</t>
  </si>
  <si>
    <t>INDEKS KOMPOSIT BULANAN (IKB)</t>
  </si>
  <si>
    <t>KABUPATEN</t>
  </si>
  <si>
    <t>KODE KABUPATEN/ KOTA</t>
  </si>
  <si>
    <t>KABUPATEN/ KOTA</t>
  </si>
  <si>
    <t>PEMANFAATAN PANGAN BULAN JANUARI 2024</t>
  </si>
  <si>
    <t>PEMANFAATAN PANGAN BULAN DESEMBER 2024</t>
  </si>
  <si>
    <t>PEMANFAATAN PANGAN BULAN NOPEMBER 2024</t>
  </si>
  <si>
    <t>PEMANFAATAN PANGAN BULAN OKTOBER 2024</t>
  </si>
  <si>
    <t>PEMANFAATAN PANGAN BULAN SEPTEMBER 2024</t>
  </si>
  <si>
    <t>PEMANFAATAN PANGAN BULAN AGUSTUS 2024</t>
  </si>
  <si>
    <t>PEMANFAATAN PANGAN BULAN JULI 2024</t>
  </si>
  <si>
    <t>PEMANFAATAN PANGAN BULAN JUNI 2024</t>
  </si>
  <si>
    <t>PEMANFAATAN PANGAN BULAN MEI 2024</t>
  </si>
  <si>
    <t>PEMANFAATAN PANGAN BULAN APRIL 2024</t>
  </si>
  <si>
    <t>PEMANFAATAN PANGAN BULAN MARET 2024</t>
  </si>
  <si>
    <t>PEMANFAATAN PANGAN BULAN FEBRUARI 2024</t>
  </si>
  <si>
    <t>: Oktober/2023</t>
  </si>
  <si>
    <t>: Nopember/2023</t>
  </si>
  <si>
    <t>: Desember/2023</t>
  </si>
  <si>
    <t>BULAN /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</si>
</sst>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_);[Red]\(0\)"/>
    <numFmt numFmtId="167" formatCode="_(* #,##0.0000_);_(* \(#,##0.0000\);_(* &quot;-&quot;??.0000_);_(@_)"/>
    <numFmt numFmtId="168" formatCode="_(* #,##0.000_);_(* \(#,##0.000\);_(* &quot;-&quot;??.000_);_(@_)"/>
    <numFmt numFmtId="169" formatCode="_(* #,##0.00_);_(* \(#,##0.00\);_(* &quot;-&quot;??.00_);_(@_)"/>
    <numFmt numFmtId="170" formatCode="0.0_);[Red]\(0.0\)"/>
    <numFmt numFmtId="171" formatCode="_(* #,##0_);_(* \(#,##0\);_(* &quot;-&quot;??_);_(@_)"/>
    <numFmt numFmtId="172" formatCode="#,##0.0_);[Red]\(#,##0.0\)"/>
    <numFmt numFmtId="173" formatCode="0.00_);[Red]\(0.00\)"/>
    <numFmt numFmtId="174" formatCode="_(* #,###.##000_);_(* \(#,###.##000\);_(* &quot;-&quot;??_);_(@_)"/>
    <numFmt numFmtId="175" formatCode="#,##0;[Red]#,##0"/>
    <numFmt numFmtId="176" formatCode="mm\-yyyy"/>
    <numFmt numFmtId="177" formatCode="mmmm\-yyyy"/>
    <numFmt numFmtId="178" formatCode="_(* #,##0.0_);_(* \(#,##0.0\);_(* &quot;-&quot;_);_(@_)"/>
  </numFmts>
  <fonts count="60" x14ac:knownFonts="1">
    <font>
      <sz val="11"/>
      <color theme="1"/>
      <name val="Calibri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393939"/>
      <name val="Arial"/>
      <family val="2"/>
    </font>
    <font>
      <b/>
      <sz val="11"/>
      <color rgb="FF393939"/>
      <name val="Arial"/>
      <family val="2"/>
    </font>
    <font>
      <sz val="11"/>
      <color theme="1"/>
      <name val="Calibri Light"/>
      <family val="1"/>
      <scheme val="major"/>
    </font>
    <font>
      <sz val="11"/>
      <color theme="1"/>
      <name val="Arial"/>
      <family val="2"/>
    </font>
    <font>
      <b/>
      <sz val="11"/>
      <name val="Arial Narrow"/>
      <family val="2"/>
    </font>
    <font>
      <b/>
      <sz val="12"/>
      <color theme="1"/>
      <name val="Calibri"/>
      <family val="2"/>
    </font>
    <font>
      <sz val="11"/>
      <name val="Arial Narrow"/>
      <family val="2"/>
    </font>
    <font>
      <b/>
      <sz val="10"/>
      <name val="Arial"/>
      <family val="2"/>
    </font>
    <font>
      <sz val="10"/>
      <name val="Arial Narrow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22992645039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82">
    <xf numFmtId="0" fontId="0" fillId="0" borderId="0"/>
    <xf numFmtId="165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17" borderId="0" applyNumberFormat="0" applyBorder="0" applyAlignment="0" applyProtection="0"/>
    <xf numFmtId="0" fontId="19" fillId="19" borderId="0" applyNumberFormat="0" applyBorder="0" applyAlignment="0" applyProtection="0"/>
    <xf numFmtId="0" fontId="26" fillId="20" borderId="0" applyNumberFormat="0" applyBorder="0" applyAlignment="0" applyProtection="0"/>
    <xf numFmtId="0" fontId="19" fillId="6" borderId="0" applyNumberFormat="0" applyBorder="0" applyAlignment="0" applyProtection="0"/>
    <xf numFmtId="0" fontId="27" fillId="0" borderId="0" applyNumberFormat="0" applyFill="0" applyBorder="0" applyAlignment="0" applyProtection="0"/>
    <xf numFmtId="0" fontId="19" fillId="16" borderId="0" applyNumberFormat="0" applyBorder="0" applyAlignment="0" applyProtection="0"/>
    <xf numFmtId="0" fontId="19" fillId="22" borderId="0" applyNumberFormat="0" applyBorder="0" applyAlignment="0" applyProtection="0"/>
    <xf numFmtId="0" fontId="26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26" fillId="19" borderId="0" applyNumberFormat="0" applyBorder="0" applyAlignment="0" applyProtection="0"/>
    <xf numFmtId="0" fontId="19" fillId="23" borderId="0" applyNumberFormat="0" applyBorder="0" applyAlignment="0" applyProtection="0"/>
    <xf numFmtId="0" fontId="26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18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1" borderId="0" applyNumberFormat="0" applyBorder="0" applyAlignment="0" applyProtection="0"/>
    <xf numFmtId="0" fontId="28" fillId="29" borderId="0" applyNumberFormat="0" applyBorder="0" applyAlignment="0" applyProtection="0"/>
    <xf numFmtId="0" fontId="19" fillId="20" borderId="0" applyNumberFormat="0" applyBorder="0" applyAlignment="0" applyProtection="0"/>
    <xf numFmtId="0" fontId="26" fillId="24" borderId="0" applyNumberFormat="0" applyBorder="0" applyAlignment="0" applyProtection="0"/>
    <xf numFmtId="0" fontId="19" fillId="24" borderId="0" applyNumberFormat="0" applyBorder="0" applyAlignment="0" applyProtection="0"/>
    <xf numFmtId="0" fontId="26" fillId="30" borderId="0" applyNumberFormat="0" applyBorder="0" applyAlignment="0" applyProtection="0"/>
    <xf numFmtId="0" fontId="19" fillId="30" borderId="0" applyNumberFormat="0" applyBorder="0" applyAlignment="0" applyProtection="0"/>
    <xf numFmtId="0" fontId="26" fillId="31" borderId="0" applyNumberFormat="0" applyBorder="0" applyAlignment="0" applyProtection="0"/>
    <xf numFmtId="0" fontId="19" fillId="31" borderId="0" applyNumberFormat="0" applyBorder="0" applyAlignment="0" applyProtection="0"/>
    <xf numFmtId="0" fontId="26" fillId="14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29" fillId="36" borderId="7" applyNumberFormat="0" applyAlignment="0" applyProtection="0"/>
    <xf numFmtId="0" fontId="19" fillId="0" borderId="0"/>
    <xf numFmtId="0" fontId="30" fillId="37" borderId="8" applyNumberFormat="0" applyAlignment="0" applyProtection="0"/>
    <xf numFmtId="164" fontId="25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38" borderId="0" applyNumberFormat="0" applyBorder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5" fillId="0" borderId="0" applyNumberFormat="0" applyFill="0" applyBorder="0" applyAlignment="0" applyProtection="0"/>
    <xf numFmtId="0" fontId="36" fillId="39" borderId="7" applyNumberFormat="0" applyAlignment="0" applyProtection="0"/>
    <xf numFmtId="0" fontId="37" fillId="0" borderId="10" applyNumberFormat="0" applyFill="0" applyAlignment="0" applyProtection="0"/>
    <xf numFmtId="0" fontId="19" fillId="0" borderId="0"/>
    <xf numFmtId="0" fontId="19" fillId="0" borderId="0"/>
    <xf numFmtId="0" fontId="38" fillId="40" borderId="0" applyNumberFormat="0" applyBorder="0" applyAlignment="0" applyProtection="0"/>
    <xf numFmtId="0" fontId="39" fillId="4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0" fillId="36" borderId="9" applyNumberFormat="0" applyAlignment="0" applyProtection="0"/>
    <xf numFmtId="0" fontId="13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43" fillId="0" borderId="0"/>
    <xf numFmtId="0" fontId="44" fillId="0" borderId="0"/>
    <xf numFmtId="41" fontId="44" fillId="0" borderId="0" applyFont="0" applyFill="0" applyBorder="0" applyAlignment="0" applyProtection="0"/>
    <xf numFmtId="0" fontId="9" fillId="0" borderId="0"/>
    <xf numFmtId="43" fontId="44" fillId="0" borderId="0" applyFont="0" applyFill="0" applyBorder="0" applyAlignment="0" applyProtection="0"/>
    <xf numFmtId="0" fontId="9" fillId="0" borderId="0"/>
    <xf numFmtId="0" fontId="9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6" fillId="0" borderId="0">
      <alignment vertical="center"/>
    </xf>
    <xf numFmtId="174" fontId="46" fillId="0" borderId="0" applyFont="0" applyFill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0" borderId="0"/>
    <xf numFmtId="41" fontId="47" fillId="0" borderId="0" applyFont="0" applyFill="0" applyBorder="0" applyAlignment="0" applyProtection="0"/>
    <xf numFmtId="0" fontId="46" fillId="41" borderId="14" applyNumberFormat="0" applyFont="0" applyAlignment="0" applyProtection="0"/>
    <xf numFmtId="41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0" fontId="46" fillId="0" borderId="0"/>
    <xf numFmtId="0" fontId="46" fillId="0" borderId="0"/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/>
    <xf numFmtId="0" fontId="8" fillId="0" borderId="0"/>
    <xf numFmtId="0" fontId="7" fillId="0" borderId="0"/>
    <xf numFmtId="41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346">
    <xf numFmtId="0" fontId="0" fillId="0" borderId="0" xfId="0"/>
    <xf numFmtId="0" fontId="10" fillId="0" borderId="0" xfId="0" applyFont="1"/>
    <xf numFmtId="167" fontId="0" fillId="0" borderId="0" xfId="1" applyNumberFormat="1" applyFont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169" fontId="0" fillId="0" borderId="0" xfId="1" applyNumberFormat="1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67" fontId="12" fillId="2" borderId="1" xfId="0" applyNumberFormat="1" applyFont="1" applyFill="1" applyBorder="1" applyAlignment="1">
      <alignment horizontal="center" vertical="center"/>
    </xf>
    <xf numFmtId="169" fontId="12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168" fontId="10" fillId="0" borderId="1" xfId="1" applyNumberFormat="1" applyFont="1" applyFill="1" applyBorder="1" applyAlignment="1">
      <alignment horizontal="center" vertical="center"/>
    </xf>
    <xf numFmtId="169" fontId="10" fillId="0" borderId="1" xfId="1" applyNumberFormat="1" applyFont="1" applyFill="1" applyBorder="1" applyAlignment="1">
      <alignment horizontal="center" vertical="center"/>
    </xf>
    <xf numFmtId="168" fontId="0" fillId="0" borderId="1" xfId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167" fontId="0" fillId="0" borderId="1" xfId="1" applyNumberFormat="1" applyFont="1" applyBorder="1" applyAlignment="1">
      <alignment horizontal="center" vertical="center"/>
    </xf>
    <xf numFmtId="167" fontId="0" fillId="4" borderId="1" xfId="1" applyNumberFormat="1" applyFont="1" applyFill="1" applyBorder="1" applyAlignment="1">
      <alignment horizontal="center" vertical="center"/>
    </xf>
    <xf numFmtId="169" fontId="10" fillId="4" borderId="1" xfId="1" applyNumberFormat="1" applyFont="1" applyFill="1" applyBorder="1" applyAlignment="1">
      <alignment horizontal="center" vertical="center"/>
    </xf>
    <xf numFmtId="168" fontId="0" fillId="4" borderId="1" xfId="1" applyNumberFormat="1" applyFont="1" applyFill="1" applyBorder="1" applyAlignment="1">
      <alignment horizontal="center" vertical="center"/>
    </xf>
    <xf numFmtId="168" fontId="10" fillId="4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indent="1"/>
    </xf>
    <xf numFmtId="0" fontId="14" fillId="0" borderId="1" xfId="0" applyFont="1" applyBorder="1" applyAlignment="1">
      <alignment horizontal="left" vertical="center" indent="1"/>
    </xf>
    <xf numFmtId="17" fontId="0" fillId="0" borderId="0" xfId="0" applyNumberFormat="1"/>
    <xf numFmtId="0" fontId="0" fillId="0" borderId="0" xfId="0" applyAlignment="1">
      <alignment horizontal="center" vertical="center"/>
    </xf>
    <xf numFmtId="0" fontId="13" fillId="0" borderId="0" xfId="0" applyFont="1"/>
    <xf numFmtId="0" fontId="18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left"/>
    </xf>
    <xf numFmtId="0" fontId="16" fillId="4" borderId="1" xfId="0" applyFont="1" applyFill="1" applyBorder="1" applyAlignment="1">
      <alignment horizontal="center" vertical="center"/>
    </xf>
    <xf numFmtId="166" fontId="19" fillId="0" borderId="1" xfId="0" applyNumberFormat="1" applyFont="1" applyBorder="1" applyAlignment="1">
      <alignment horizontal="left" vertical="center"/>
    </xf>
    <xf numFmtId="0" fontId="20" fillId="0" borderId="1" xfId="0" applyFont="1" applyBorder="1" applyAlignment="1">
      <alignment horizontal="left"/>
    </xf>
    <xf numFmtId="170" fontId="19" fillId="0" borderId="1" xfId="0" applyNumberFormat="1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170" fontId="20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7" fontId="22" fillId="9" borderId="1" xfId="0" applyNumberFormat="1" applyFont="1" applyFill="1" applyBorder="1" applyAlignment="1">
      <alignment horizontal="center" vertical="center"/>
    </xf>
    <xf numFmtId="3" fontId="15" fillId="0" borderId="1" xfId="1" applyNumberFormat="1" applyFont="1" applyFill="1" applyBorder="1" applyAlignment="1">
      <alignment horizontal="right" vertical="center"/>
    </xf>
    <xf numFmtId="172" fontId="19" fillId="0" borderId="1" xfId="1" applyNumberFormat="1" applyFont="1" applyFill="1" applyBorder="1" applyAlignment="1">
      <alignment horizontal="center" vertical="center"/>
    </xf>
    <xf numFmtId="166" fontId="15" fillId="0" borderId="1" xfId="1" applyNumberFormat="1" applyFont="1" applyFill="1" applyBorder="1" applyAlignment="1">
      <alignment horizontal="center" vertical="center"/>
    </xf>
    <xf numFmtId="166" fontId="17" fillId="0" borderId="1" xfId="2" applyNumberFormat="1" applyFont="1" applyFill="1" applyBorder="1" applyAlignment="1">
      <alignment horizontal="center" vertical="center"/>
    </xf>
    <xf numFmtId="166" fontId="15" fillId="0" borderId="1" xfId="2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4" fillId="0" borderId="0" xfId="0" applyFont="1"/>
    <xf numFmtId="0" fontId="12" fillId="5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171" fontId="10" fillId="0" borderId="1" xfId="1" applyNumberFormat="1" applyFont="1" applyFill="1" applyBorder="1" applyAlignment="1">
      <alignment horizontal="center" vertical="center"/>
    </xf>
    <xf numFmtId="171" fontId="14" fillId="0" borderId="1" xfId="1" applyNumberFormat="1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166" fontId="10" fillId="0" borderId="1" xfId="3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173" fontId="14" fillId="0" borderId="1" xfId="3" applyNumberFormat="1" applyFont="1" applyFill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66" fontId="14" fillId="0" borderId="1" xfId="3" applyNumberFormat="1" applyFont="1" applyFill="1" applyBorder="1" applyAlignment="1">
      <alignment horizontal="center" vertical="center"/>
    </xf>
    <xf numFmtId="164" fontId="10" fillId="0" borderId="0" xfId="0" applyNumberFormat="1" applyFont="1"/>
    <xf numFmtId="164" fontId="14" fillId="0" borderId="0" xfId="0" applyNumberFormat="1" applyFont="1"/>
    <xf numFmtId="166" fontId="16" fillId="11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171" fontId="17" fillId="0" borderId="0" xfId="0" applyNumberFormat="1" applyFont="1" applyAlignment="1">
      <alignment vertical="center"/>
    </xf>
    <xf numFmtId="3" fontId="17" fillId="0" borderId="0" xfId="0" applyNumberFormat="1" applyFont="1" applyAlignment="1">
      <alignment horizontal="right" vertical="center"/>
    </xf>
    <xf numFmtId="40" fontId="17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3" fontId="0" fillId="0" borderId="0" xfId="0" applyNumberFormat="1" applyAlignment="1">
      <alignment horizontal="right" vertical="center"/>
    </xf>
    <xf numFmtId="40" fontId="0" fillId="0" borderId="0" xfId="0" applyNumberFormat="1" applyAlignment="1">
      <alignment horizontal="center" vertical="center"/>
    </xf>
    <xf numFmtId="17" fontId="42" fillId="5" borderId="1" xfId="0" applyNumberFormat="1" applyFont="1" applyFill="1" applyBorder="1" applyAlignment="1">
      <alignment horizontal="center" vertical="center"/>
    </xf>
    <xf numFmtId="171" fontId="0" fillId="0" borderId="1" xfId="1" applyNumberFormat="1" applyFont="1" applyBorder="1" applyAlignment="1">
      <alignment vertical="center"/>
    </xf>
    <xf numFmtId="166" fontId="17" fillId="0" borderId="1" xfId="0" applyNumberFormat="1" applyFont="1" applyBorder="1" applyAlignment="1">
      <alignment horizontal="center" vertical="center"/>
    </xf>
    <xf numFmtId="171" fontId="13" fillId="0" borderId="1" xfId="0" applyNumberFormat="1" applyFont="1" applyBorder="1" applyAlignment="1">
      <alignment vertical="center"/>
    </xf>
    <xf numFmtId="164" fontId="24" fillId="0" borderId="1" xfId="1" applyNumberFormat="1" applyFont="1" applyFill="1" applyBorder="1" applyAlignment="1" applyProtection="1">
      <alignment horizontal="right" vertical="center"/>
    </xf>
    <xf numFmtId="41" fontId="17" fillId="0" borderId="0" xfId="2" applyFont="1" applyAlignment="1">
      <alignment horizontal="left" vertical="center"/>
    </xf>
    <xf numFmtId="41" fontId="0" fillId="0" borderId="1" xfId="2" applyFont="1" applyBorder="1" applyAlignment="1">
      <alignment horizontal="center" vertical="center"/>
    </xf>
    <xf numFmtId="17" fontId="42" fillId="6" borderId="1" xfId="0" applyNumberFormat="1" applyFont="1" applyFill="1" applyBorder="1" applyAlignment="1">
      <alignment horizontal="center" vertical="center"/>
    </xf>
    <xf numFmtId="0" fontId="49" fillId="0" borderId="4" xfId="0" applyFont="1" applyBorder="1" applyAlignment="1">
      <alignment horizontal="center" vertical="top"/>
    </xf>
    <xf numFmtId="171" fontId="7" fillId="0" borderId="1" xfId="171" applyNumberForma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17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7" fontId="0" fillId="0" borderId="1" xfId="0" applyNumberFormat="1" applyBorder="1"/>
    <xf numFmtId="0" fontId="0" fillId="0" borderId="1" xfId="0" applyBorder="1"/>
    <xf numFmtId="41" fontId="50" fillId="0" borderId="1" xfId="172" applyFont="1" applyBorder="1" applyAlignment="1">
      <alignment horizontal="right" vertical="center"/>
    </xf>
    <xf numFmtId="41" fontId="50" fillId="0" borderId="1" xfId="172" quotePrefix="1" applyFont="1" applyBorder="1" applyAlignment="1">
      <alignment horizontal="right" vertical="center"/>
    </xf>
    <xf numFmtId="175" fontId="51" fillId="0" borderId="1" xfId="0" applyNumberFormat="1" applyFont="1" applyBorder="1"/>
    <xf numFmtId="0" fontId="12" fillId="4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5" fontId="0" fillId="0" borderId="1" xfId="0" applyNumberFormat="1" applyBorder="1"/>
    <xf numFmtId="41" fontId="50" fillId="0" borderId="1" xfId="172" quotePrefix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3" fillId="1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4" fillId="0" borderId="19" xfId="0" applyFont="1" applyBorder="1" applyAlignment="1">
      <alignment horizontal="left" vertical="center" indent="1"/>
    </xf>
    <xf numFmtId="176" fontId="10" fillId="0" borderId="1" xfId="0" applyNumberFormat="1" applyFont="1" applyBorder="1" applyAlignment="1">
      <alignment horizontal="center"/>
    </xf>
    <xf numFmtId="0" fontId="0" fillId="0" borderId="1" xfId="0" quotePrefix="1" applyBorder="1"/>
    <xf numFmtId="175" fontId="0" fillId="43" borderId="1" xfId="0" applyNumberFormat="1" applyFill="1" applyBorder="1"/>
    <xf numFmtId="17" fontId="10" fillId="0" borderId="1" xfId="0" applyNumberFormat="1" applyFont="1" applyBorder="1" applyAlignment="1">
      <alignment horizontal="center"/>
    </xf>
    <xf numFmtId="175" fontId="0" fillId="44" borderId="1" xfId="0" applyNumberFormat="1" applyFill="1" applyBorder="1"/>
    <xf numFmtId="0" fontId="0" fillId="18" borderId="1" xfId="0" applyFill="1" applyBorder="1"/>
    <xf numFmtId="0" fontId="0" fillId="44" borderId="1" xfId="0" applyFill="1" applyBorder="1"/>
    <xf numFmtId="177" fontId="10" fillId="0" borderId="1" xfId="0" applyNumberFormat="1" applyFont="1" applyBorder="1" applyAlignment="1">
      <alignment horizontal="center"/>
    </xf>
    <xf numFmtId="0" fontId="0" fillId="16" borderId="1" xfId="0" applyFill="1" applyBorder="1"/>
    <xf numFmtId="41" fontId="54" fillId="45" borderId="19" xfId="2" applyFont="1" applyFill="1" applyBorder="1" applyAlignment="1">
      <alignment horizontal="left" vertical="center" indent="1"/>
    </xf>
    <xf numFmtId="171" fontId="54" fillId="0" borderId="1" xfId="1" applyNumberFormat="1" applyFont="1" applyFill="1" applyBorder="1" applyAlignment="1" applyProtection="1">
      <alignment horizontal="left"/>
    </xf>
    <xf numFmtId="0" fontId="0" fillId="46" borderId="1" xfId="0" quotePrefix="1" applyFill="1" applyBorder="1"/>
    <xf numFmtId="0" fontId="0" fillId="46" borderId="1" xfId="0" applyFill="1" applyBorder="1"/>
    <xf numFmtId="41" fontId="54" fillId="45" borderId="1" xfId="2" applyFont="1" applyFill="1" applyBorder="1" applyAlignment="1">
      <alignment vertical="center"/>
    </xf>
    <xf numFmtId="41" fontId="54" fillId="0" borderId="1" xfId="2" applyFont="1" applyBorder="1" applyAlignment="1">
      <alignment vertical="center"/>
    </xf>
    <xf numFmtId="41" fontId="54" fillId="0" borderId="1" xfId="2" applyFont="1" applyBorder="1" applyAlignment="1">
      <alignment horizontal="center" vertical="center"/>
    </xf>
    <xf numFmtId="0" fontId="0" fillId="47" borderId="1" xfId="0" applyFill="1" applyBorder="1"/>
    <xf numFmtId="164" fontId="50" fillId="0" borderId="1" xfId="173" applyFont="1" applyBorder="1" applyAlignment="1">
      <alignment horizontal="right" vertical="center"/>
    </xf>
    <xf numFmtId="2" fontId="0" fillId="46" borderId="1" xfId="0" applyNumberFormat="1" applyFill="1" applyBorder="1"/>
    <xf numFmtId="164" fontId="50" fillId="0" borderId="1" xfId="173" quotePrefix="1" applyFont="1" applyBorder="1" applyAlignment="1">
      <alignment horizontal="right" vertical="center"/>
    </xf>
    <xf numFmtId="2" fontId="0" fillId="47" borderId="1" xfId="0" applyNumberFormat="1" applyFill="1" applyBorder="1"/>
    <xf numFmtId="0" fontId="0" fillId="28" borderId="1" xfId="0" applyFill="1" applyBorder="1"/>
    <xf numFmtId="41" fontId="50" fillId="0" borderId="1" xfId="172" applyFont="1" applyFill="1" applyBorder="1" applyAlignment="1">
      <alignment horizontal="right" vertical="center"/>
    </xf>
    <xf numFmtId="41" fontId="0" fillId="0" borderId="1" xfId="0" applyNumberFormat="1" applyBorder="1" applyAlignment="1">
      <alignment horizontal="right"/>
    </xf>
    <xf numFmtId="175" fontId="0" fillId="0" borderId="1" xfId="0" applyNumberFormat="1" applyBorder="1" applyAlignment="1">
      <alignment horizontal="right"/>
    </xf>
    <xf numFmtId="0" fontId="0" fillId="48" borderId="1" xfId="0" applyFill="1" applyBorder="1"/>
    <xf numFmtId="0" fontId="55" fillId="0" borderId="0" xfId="0" applyFont="1"/>
    <xf numFmtId="0" fontId="54" fillId="0" borderId="17" xfId="0" applyFont="1" applyBorder="1" applyAlignment="1">
      <alignment horizontal="center"/>
    </xf>
    <xf numFmtId="0" fontId="54" fillId="0" borderId="17" xfId="0" quotePrefix="1" applyFont="1" applyBorder="1" applyAlignment="1">
      <alignment horizontal="center"/>
    </xf>
    <xf numFmtId="164" fontId="50" fillId="0" borderId="1" xfId="173" applyFont="1" applyFill="1" applyBorder="1" applyAlignment="1">
      <alignment horizontal="right" vertical="center"/>
    </xf>
    <xf numFmtId="164" fontId="50" fillId="0" borderId="1" xfId="173" quotePrefix="1" applyFont="1" applyFill="1" applyBorder="1" applyAlignment="1">
      <alignment horizontal="right" vertical="center"/>
    </xf>
    <xf numFmtId="171" fontId="52" fillId="0" borderId="1" xfId="1" applyNumberFormat="1" applyFont="1" applyFill="1" applyBorder="1"/>
    <xf numFmtId="178" fontId="50" fillId="0" borderId="1" xfId="173" applyNumberFormat="1" applyFont="1" applyFill="1" applyBorder="1" applyAlignment="1">
      <alignment horizontal="right" vertical="center"/>
    </xf>
    <xf numFmtId="164" fontId="0" fillId="0" borderId="1" xfId="0" applyNumberFormat="1" applyBorder="1"/>
    <xf numFmtId="171" fontId="25" fillId="0" borderId="1" xfId="1" applyNumberFormat="1" applyFont="1" applyFill="1" applyBorder="1" applyAlignment="1">
      <alignment horizontal="right" vertical="center"/>
    </xf>
    <xf numFmtId="0" fontId="56" fillId="0" borderId="17" xfId="0" applyFont="1" applyBorder="1"/>
    <xf numFmtId="178" fontId="52" fillId="0" borderId="1" xfId="0" applyNumberFormat="1" applyFont="1" applyBorder="1"/>
    <xf numFmtId="164" fontId="52" fillId="0" borderId="1" xfId="0" applyNumberFormat="1" applyFont="1" applyBorder="1"/>
    <xf numFmtId="178" fontId="50" fillId="0" borderId="1" xfId="173" applyNumberFormat="1" applyFont="1" applyBorder="1" applyAlignment="1">
      <alignment horizontal="right" vertical="center"/>
    </xf>
    <xf numFmtId="178" fontId="50" fillId="0" borderId="1" xfId="173" quotePrefix="1" applyNumberFormat="1" applyFont="1" applyBorder="1" applyAlignment="1">
      <alignment horizontal="right" vertical="center"/>
    </xf>
    <xf numFmtId="171" fontId="0" fillId="0" borderId="1" xfId="1" applyNumberFormat="1" applyFont="1" applyFill="1" applyBorder="1" applyAlignment="1">
      <alignment horizontal="right" vertical="center"/>
    </xf>
    <xf numFmtId="171" fontId="0" fillId="0" borderId="1" xfId="1" applyNumberFormat="1" applyFont="1" applyFill="1" applyBorder="1" applyAlignment="1">
      <alignment horizontal="right"/>
    </xf>
    <xf numFmtId="164" fontId="0" fillId="44" borderId="1" xfId="0" applyNumberFormat="1" applyFill="1" applyBorder="1"/>
    <xf numFmtId="164" fontId="50" fillId="0" borderId="1" xfId="172" quotePrefix="1" applyNumberFormat="1" applyFont="1" applyBorder="1" applyAlignment="1">
      <alignment horizontal="right" vertical="center"/>
    </xf>
    <xf numFmtId="17" fontId="0" fillId="0" borderId="0" xfId="0" applyNumberFormat="1" applyAlignment="1">
      <alignment horizontal="center"/>
    </xf>
    <xf numFmtId="171" fontId="5" fillId="0" borderId="1" xfId="171" applyNumberFormat="1" applyFont="1" applyBorder="1" applyAlignment="1">
      <alignment horizontal="left"/>
    </xf>
    <xf numFmtId="171" fontId="7" fillId="0" borderId="1" xfId="171" applyNumberFormat="1" applyBorder="1" applyAlignment="1">
      <alignment horizontal="right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64" fontId="24" fillId="0" borderId="0" xfId="1" applyNumberFormat="1" applyFont="1" applyFill="1" applyBorder="1" applyAlignment="1" applyProtection="1">
      <alignment horizontal="right" vertical="center"/>
    </xf>
    <xf numFmtId="171" fontId="14" fillId="0" borderId="0" xfId="1" applyNumberFormat="1" applyFont="1" applyFill="1" applyBorder="1" applyAlignment="1">
      <alignment horizontal="center" vertical="center"/>
    </xf>
    <xf numFmtId="173" fontId="14" fillId="0" borderId="0" xfId="3" applyNumberFormat="1" applyFont="1" applyFill="1" applyBorder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6" fontId="14" fillId="0" borderId="0" xfId="3" applyNumberFormat="1" applyFont="1" applyFill="1" applyBorder="1" applyAlignment="1">
      <alignment horizontal="center" vertical="center"/>
    </xf>
    <xf numFmtId="43" fontId="50" fillId="0" borderId="1" xfId="172" applyNumberFormat="1" applyFont="1" applyBorder="1" applyAlignment="1">
      <alignment horizontal="right" vertical="center"/>
    </xf>
    <xf numFmtId="43" fontId="50" fillId="0" borderId="1" xfId="172" quotePrefix="1" applyNumberFormat="1" applyFont="1" applyBorder="1" applyAlignment="1">
      <alignment horizontal="right" vertical="center"/>
    </xf>
    <xf numFmtId="0" fontId="5" fillId="0" borderId="0" xfId="0" applyFont="1"/>
    <xf numFmtId="0" fontId="50" fillId="0" borderId="1" xfId="172" applyNumberFormat="1" applyFont="1" applyBorder="1" applyAlignment="1">
      <alignment horizontal="right" vertical="center"/>
    </xf>
    <xf numFmtId="0" fontId="50" fillId="0" borderId="1" xfId="172" quotePrefix="1" applyNumberFormat="1" applyFont="1" applyBorder="1" applyAlignment="1">
      <alignment horizontal="right" vertical="center"/>
    </xf>
    <xf numFmtId="0" fontId="24" fillId="0" borderId="1" xfId="1" applyNumberFormat="1" applyFont="1" applyFill="1" applyBorder="1" applyAlignment="1" applyProtection="1">
      <alignment horizontal="right" vertical="center"/>
    </xf>
    <xf numFmtId="164" fontId="48" fillId="0" borderId="4" xfId="0" applyNumberFormat="1" applyFont="1" applyBorder="1" applyAlignment="1">
      <alignment horizontal="center" vertical="top"/>
    </xf>
    <xf numFmtId="0" fontId="0" fillId="0" borderId="1" xfId="0" applyBorder="1" applyAlignment="1">
      <alignment horizontal="left"/>
    </xf>
    <xf numFmtId="0" fontId="50" fillId="0" borderId="1" xfId="174" applyFont="1" applyBorder="1" applyAlignment="1">
      <alignment vertical="center"/>
    </xf>
    <xf numFmtId="171" fontId="4" fillId="0" borderId="1" xfId="180" applyNumberFormat="1" applyFont="1" applyFill="1" applyBorder="1" applyAlignment="1">
      <alignment horizontal="right" vertical="center"/>
    </xf>
    <xf numFmtId="171" fontId="4" fillId="0" borderId="1" xfId="180" applyNumberFormat="1" applyFont="1" applyFill="1" applyBorder="1" applyAlignment="1">
      <alignment horizontal="right"/>
    </xf>
    <xf numFmtId="0" fontId="57" fillId="0" borderId="0" xfId="0" applyFont="1" applyAlignment="1">
      <alignment horizontal="center"/>
    </xf>
    <xf numFmtId="0" fontId="58" fillId="0" borderId="0" xfId="0" applyFont="1"/>
    <xf numFmtId="175" fontId="57" fillId="0" borderId="0" xfId="0" applyNumberFormat="1" applyFont="1" applyAlignment="1">
      <alignment horizontal="center"/>
    </xf>
    <xf numFmtId="175" fontId="58" fillId="0" borderId="0" xfId="0" applyNumberFormat="1" applyFont="1"/>
    <xf numFmtId="0" fontId="20" fillId="5" borderId="1" xfId="0" applyFont="1" applyFill="1" applyBorder="1" applyAlignment="1">
      <alignment horizontal="center" vertical="center"/>
    </xf>
    <xf numFmtId="14" fontId="20" fillId="5" borderId="1" xfId="0" applyNumberFormat="1" applyFont="1" applyFill="1" applyBorder="1" applyAlignment="1">
      <alignment horizontal="center" vertical="center"/>
    </xf>
    <xf numFmtId="0" fontId="58" fillId="0" borderId="1" xfId="0" applyFont="1" applyBorder="1" applyAlignment="1">
      <alignment horizontal="center"/>
    </xf>
    <xf numFmtId="0" fontId="58" fillId="0" borderId="1" xfId="0" applyFont="1" applyBorder="1"/>
    <xf numFmtId="175" fontId="58" fillId="0" borderId="1" xfId="0" applyNumberFormat="1" applyFont="1" applyBorder="1"/>
    <xf numFmtId="0" fontId="25" fillId="0" borderId="1" xfId="0" applyFont="1" applyBorder="1" applyAlignment="1">
      <alignment horizontal="left" vertical="center"/>
    </xf>
    <xf numFmtId="3" fontId="58" fillId="0" borderId="1" xfId="135" applyNumberFormat="1" applyFont="1" applyFill="1" applyBorder="1" applyAlignment="1">
      <alignment vertical="center"/>
    </xf>
    <xf numFmtId="3" fontId="58" fillId="0" borderId="1" xfId="0" applyNumberFormat="1" applyFont="1" applyBorder="1"/>
    <xf numFmtId="171" fontId="58" fillId="0" borderId="1" xfId="1" applyNumberFormat="1" applyFont="1" applyFill="1" applyBorder="1" applyAlignment="1">
      <alignment vertical="center"/>
    </xf>
    <xf numFmtId="2" fontId="58" fillId="0" borderId="1" xfId="0" applyNumberFormat="1" applyFont="1" applyBorder="1"/>
    <xf numFmtId="43" fontId="58" fillId="0" borderId="1" xfId="0" applyNumberFormat="1" applyFont="1" applyBorder="1"/>
    <xf numFmtId="0" fontId="59" fillId="0" borderId="1" xfId="0" applyFont="1" applyBorder="1" applyAlignment="1">
      <alignment vertical="center"/>
    </xf>
    <xf numFmtId="0" fontId="58" fillId="0" borderId="0" xfId="0" applyFont="1" applyAlignment="1">
      <alignment horizontal="center"/>
    </xf>
    <xf numFmtId="14" fontId="20" fillId="0" borderId="1" xfId="0" applyNumberFormat="1" applyFont="1" applyBorder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1" fontId="58" fillId="0" borderId="1" xfId="0" applyNumberFormat="1" applyFont="1" applyBorder="1"/>
    <xf numFmtId="41" fontId="58" fillId="0" borderId="1" xfId="1" applyNumberFormat="1" applyFont="1" applyFill="1" applyBorder="1" applyAlignment="1">
      <alignment vertical="center"/>
    </xf>
    <xf numFmtId="0" fontId="25" fillId="0" borderId="0" xfId="0" applyFont="1" applyAlignment="1">
      <alignment horizontal="left" vertical="center"/>
    </xf>
    <xf numFmtId="41" fontId="58" fillId="0" borderId="0" xfId="0" applyNumberFormat="1" applyFont="1"/>
    <xf numFmtId="41" fontId="58" fillId="0" borderId="0" xfId="1" applyNumberFormat="1" applyFont="1" applyFill="1" applyBorder="1" applyAlignment="1">
      <alignment vertical="center"/>
    </xf>
    <xf numFmtId="2" fontId="58" fillId="0" borderId="0" xfId="0" applyNumberFormat="1" applyFont="1"/>
    <xf numFmtId="43" fontId="58" fillId="0" borderId="0" xfId="0" applyNumberFormat="1" applyFont="1"/>
    <xf numFmtId="0" fontId="58" fillId="0" borderId="22" xfId="0" applyFont="1" applyBorder="1" applyAlignment="1">
      <alignment horizontal="center"/>
    </xf>
    <xf numFmtId="0" fontId="20" fillId="0" borderId="22" xfId="0" applyFont="1" applyBorder="1" applyAlignment="1">
      <alignment horizontal="center" vertical="center"/>
    </xf>
    <xf numFmtId="0" fontId="58" fillId="0" borderId="17" xfId="0" applyFont="1" applyBorder="1"/>
    <xf numFmtId="0" fontId="59" fillId="0" borderId="17" xfId="0" applyFont="1" applyBorder="1" applyAlignment="1">
      <alignment vertical="center"/>
    </xf>
    <xf numFmtId="175" fontId="58" fillId="45" borderId="1" xfId="1" applyNumberFormat="1" applyFont="1" applyFill="1" applyBorder="1" applyAlignment="1">
      <alignment vertical="center"/>
    </xf>
    <xf numFmtId="171" fontId="58" fillId="0" borderId="1" xfId="0" applyNumberFormat="1" applyFont="1" applyBorder="1"/>
    <xf numFmtId="171" fontId="18" fillId="0" borderId="0" xfId="1" applyNumberFormat="1" applyFont="1" applyAlignment="1">
      <alignment horizontal="left" vertical="center"/>
    </xf>
    <xf numFmtId="17" fontId="42" fillId="18" borderId="1" xfId="0" applyNumberFormat="1" applyFont="1" applyFill="1" applyBorder="1" applyAlignment="1">
      <alignment horizontal="center" vertical="center"/>
    </xf>
    <xf numFmtId="17" fontId="22" fillId="51" borderId="1" xfId="0" applyNumberFormat="1" applyFont="1" applyFill="1" applyBorder="1" applyAlignment="1">
      <alignment horizontal="center" vertical="center"/>
    </xf>
    <xf numFmtId="17" fontId="42" fillId="10" borderId="1" xfId="0" applyNumberFormat="1" applyFont="1" applyFill="1" applyBorder="1" applyAlignment="1">
      <alignment horizontal="center" vertical="center"/>
    </xf>
    <xf numFmtId="0" fontId="10" fillId="42" borderId="1" xfId="0" applyFont="1" applyFill="1" applyBorder="1" applyAlignment="1">
      <alignment horizontal="center"/>
    </xf>
    <xf numFmtId="0" fontId="10" fillId="42" borderId="1" xfId="0" applyFont="1" applyFill="1" applyBorder="1" applyAlignment="1">
      <alignment horizontal="left"/>
    </xf>
    <xf numFmtId="0" fontId="10" fillId="42" borderId="1" xfId="0" applyFont="1" applyFill="1" applyBorder="1"/>
    <xf numFmtId="0" fontId="6" fillId="42" borderId="1" xfId="0" applyFont="1" applyFill="1" applyBorder="1" applyAlignment="1">
      <alignment horizontal="left" vertical="center"/>
    </xf>
    <xf numFmtId="0" fontId="5" fillId="42" borderId="1" xfId="0" applyFont="1" applyFill="1" applyBorder="1" applyAlignment="1">
      <alignment horizontal="left" vertical="center"/>
    </xf>
    <xf numFmtId="175" fontId="51" fillId="42" borderId="1" xfId="0" applyNumberFormat="1" applyFont="1" applyFill="1" applyBorder="1"/>
    <xf numFmtId="171" fontId="0" fillId="42" borderId="1" xfId="1" applyNumberFormat="1" applyFont="1" applyFill="1" applyBorder="1" applyAlignment="1">
      <alignment vertical="center"/>
    </xf>
    <xf numFmtId="3" fontId="15" fillId="42" borderId="1" xfId="1" applyNumberFormat="1" applyFont="1" applyFill="1" applyBorder="1" applyAlignment="1">
      <alignment horizontal="right" vertical="center"/>
    </xf>
    <xf numFmtId="172" fontId="19" fillId="42" borderId="1" xfId="1" applyNumberFormat="1" applyFont="1" applyFill="1" applyBorder="1" applyAlignment="1">
      <alignment horizontal="center" vertical="center"/>
    </xf>
    <xf numFmtId="166" fontId="15" fillId="42" borderId="1" xfId="1" applyNumberFormat="1" applyFont="1" applyFill="1" applyBorder="1" applyAlignment="1">
      <alignment horizontal="center" vertical="center"/>
    </xf>
    <xf numFmtId="166" fontId="15" fillId="42" borderId="1" xfId="2" applyNumberFormat="1" applyFont="1" applyFill="1" applyBorder="1" applyAlignment="1">
      <alignment horizontal="center" vertical="center"/>
    </xf>
    <xf numFmtId="0" fontId="0" fillId="42" borderId="0" xfId="0" applyFill="1" applyAlignment="1">
      <alignment vertical="center"/>
    </xf>
    <xf numFmtId="0" fontId="3" fillId="0" borderId="0" xfId="0" applyFont="1" applyAlignment="1">
      <alignment vertical="center"/>
    </xf>
    <xf numFmtId="171" fontId="18" fillId="0" borderId="0" xfId="1" quotePrefix="1" applyNumberFormat="1" applyFont="1" applyAlignment="1">
      <alignment horizontal="left" vertical="center"/>
    </xf>
    <xf numFmtId="0" fontId="15" fillId="0" borderId="0" xfId="72" applyFont="1" applyAlignment="1">
      <alignment horizontal="center" vertical="center"/>
    </xf>
    <xf numFmtId="0" fontId="15" fillId="0" borderId="0" xfId="72" applyFont="1" applyAlignment="1">
      <alignment horizontal="center" vertical="center" wrapText="1"/>
    </xf>
    <xf numFmtId="0" fontId="15" fillId="0" borderId="0" xfId="72" applyFont="1"/>
    <xf numFmtId="0" fontId="15" fillId="0" borderId="0" xfId="72" applyFont="1" applyAlignment="1">
      <alignment horizontal="center"/>
    </xf>
    <xf numFmtId="0" fontId="15" fillId="0" borderId="1" xfId="72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66" fontId="15" fillId="0" borderId="1" xfId="72" applyNumberFormat="1" applyFont="1" applyBorder="1" applyAlignment="1">
      <alignment horizontal="center" vertical="center"/>
    </xf>
    <xf numFmtId="166" fontId="15" fillId="0" borderId="1" xfId="72" applyNumberFormat="1" applyFont="1" applyBorder="1" applyAlignment="1">
      <alignment horizontal="center" vertical="center" wrapText="1"/>
    </xf>
    <xf numFmtId="0" fontId="17" fillId="0" borderId="1" xfId="72" applyFont="1" applyBorder="1" applyAlignment="1">
      <alignment horizontal="left"/>
    </xf>
    <xf numFmtId="166" fontId="2" fillId="0" borderId="1" xfId="0" applyNumberFormat="1" applyFont="1" applyBorder="1" applyAlignment="1">
      <alignment horizontal="left" vertical="center"/>
    </xf>
    <xf numFmtId="171" fontId="58" fillId="0" borderId="1" xfId="117" applyNumberFormat="1" applyFont="1" applyFill="1" applyBorder="1" applyAlignment="1">
      <alignment vertical="center"/>
    </xf>
    <xf numFmtId="171" fontId="58" fillId="0" borderId="1" xfId="118" applyNumberFormat="1" applyFont="1" applyFill="1" applyBorder="1" applyAlignment="1">
      <alignment vertical="center"/>
    </xf>
    <xf numFmtId="171" fontId="58" fillId="0" borderId="1" xfId="119" applyNumberFormat="1" applyFont="1" applyFill="1" applyBorder="1" applyAlignment="1">
      <alignment vertical="center"/>
    </xf>
    <xf numFmtId="171" fontId="58" fillId="0" borderId="1" xfId="123" applyNumberFormat="1" applyFont="1" applyFill="1" applyBorder="1" applyAlignment="1">
      <alignment vertical="center"/>
    </xf>
    <xf numFmtId="171" fontId="58" fillId="0" borderId="1" xfId="102" applyNumberFormat="1" applyFont="1" applyFill="1" applyBorder="1" applyAlignment="1">
      <alignment vertical="center"/>
    </xf>
    <xf numFmtId="171" fontId="58" fillId="0" borderId="1" xfId="99" applyNumberFormat="1" applyFont="1" applyFill="1" applyBorder="1" applyAlignment="1">
      <alignment vertical="center"/>
    </xf>
    <xf numFmtId="171" fontId="58" fillId="0" borderId="1" xfId="43" applyNumberFormat="1" applyFont="1" applyFill="1" applyBorder="1" applyAlignment="1">
      <alignment vertical="center"/>
    </xf>
    <xf numFmtId="171" fontId="58" fillId="0" borderId="1" xfId="42" applyNumberFormat="1" applyFont="1" applyFill="1" applyBorder="1" applyAlignment="1">
      <alignment vertical="center"/>
    </xf>
    <xf numFmtId="171" fontId="58" fillId="0" borderId="1" xfId="104" applyNumberFormat="1" applyFont="1" applyFill="1" applyBorder="1" applyAlignment="1">
      <alignment vertical="center"/>
    </xf>
    <xf numFmtId="171" fontId="58" fillId="0" borderId="1" xfId="105" applyNumberFormat="1" applyFont="1" applyFill="1" applyBorder="1" applyAlignment="1">
      <alignment vertical="center"/>
    </xf>
    <xf numFmtId="171" fontId="58" fillId="0" borderId="1" xfId="106" applyNumberFormat="1" applyFont="1" applyFill="1" applyBorder="1" applyAlignment="1">
      <alignment vertical="center"/>
    </xf>
    <xf numFmtId="171" fontId="58" fillId="0" borderId="1" xfId="107" applyNumberFormat="1" applyFont="1" applyFill="1" applyBorder="1" applyAlignment="1">
      <alignment vertical="center"/>
    </xf>
    <xf numFmtId="171" fontId="58" fillId="0" borderId="1" xfId="108" applyNumberFormat="1" applyFont="1" applyFill="1" applyBorder="1" applyAlignment="1">
      <alignment vertical="center"/>
    </xf>
    <xf numFmtId="171" fontId="58" fillId="0" borderId="1" xfId="110" applyNumberFormat="1" applyFont="1" applyFill="1" applyBorder="1" applyAlignment="1">
      <alignment vertical="center"/>
    </xf>
    <xf numFmtId="171" fontId="58" fillId="0" borderId="1" xfId="111" applyNumberFormat="1" applyFont="1" applyFill="1" applyBorder="1" applyAlignment="1">
      <alignment vertical="center"/>
    </xf>
    <xf numFmtId="171" fontId="58" fillId="0" borderId="1" xfId="112" applyNumberFormat="1" applyFont="1" applyFill="1" applyBorder="1" applyAlignment="1">
      <alignment vertical="center"/>
    </xf>
    <xf numFmtId="171" fontId="58" fillId="0" borderId="1" xfId="113" applyNumberFormat="1" applyFont="1" applyFill="1" applyBorder="1" applyAlignment="1">
      <alignment vertical="center"/>
    </xf>
    <xf numFmtId="171" fontId="58" fillId="0" borderId="1" xfId="114" applyNumberFormat="1" applyFont="1" applyFill="1" applyBorder="1" applyAlignment="1">
      <alignment vertical="center"/>
    </xf>
    <xf numFmtId="171" fontId="58" fillId="0" borderId="1" xfId="115" applyNumberFormat="1" applyFont="1" applyFill="1" applyBorder="1" applyAlignment="1">
      <alignment vertical="center"/>
    </xf>
    <xf numFmtId="171" fontId="58" fillId="0" borderId="1" xfId="116" applyNumberFormat="1" applyFont="1" applyFill="1" applyBorder="1" applyAlignment="1">
      <alignment vertical="center"/>
    </xf>
    <xf numFmtId="171" fontId="58" fillId="0" borderId="1" xfId="126" applyNumberFormat="1" applyFont="1" applyFill="1" applyBorder="1" applyAlignment="1">
      <alignment vertical="center"/>
    </xf>
    <xf numFmtId="171" fontId="58" fillId="0" borderId="1" xfId="125" applyNumberFormat="1" applyFont="1" applyFill="1" applyBorder="1" applyAlignment="1">
      <alignment vertical="center"/>
    </xf>
    <xf numFmtId="171" fontId="58" fillId="0" borderId="1" xfId="124" applyNumberFormat="1" applyFont="1" applyFill="1" applyBorder="1" applyAlignment="1">
      <alignment vertical="center"/>
    </xf>
    <xf numFmtId="0" fontId="1" fillId="0" borderId="1" xfId="181" applyBorder="1"/>
    <xf numFmtId="41" fontId="1" fillId="0" borderId="1" xfId="181" applyNumberFormat="1" applyBorder="1"/>
    <xf numFmtId="0" fontId="25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4" fillId="0" borderId="15" xfId="0" applyFont="1" applyBorder="1" applyAlignment="1">
      <alignment horizontal="center" vertical="center"/>
    </xf>
    <xf numFmtId="0" fontId="54" fillId="0" borderId="16" xfId="0" applyFont="1" applyBorder="1" applyAlignment="1">
      <alignment horizontal="center" vertical="center"/>
    </xf>
    <xf numFmtId="0" fontId="54" fillId="0" borderId="22" xfId="0" applyFont="1" applyBorder="1" applyAlignment="1">
      <alignment horizontal="center" vertical="center"/>
    </xf>
    <xf numFmtId="0" fontId="54" fillId="0" borderId="23" xfId="0" applyFont="1" applyBorder="1" applyAlignment="1">
      <alignment horizontal="center" vertical="center"/>
    </xf>
    <xf numFmtId="0" fontId="54" fillId="0" borderId="20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54" fillId="0" borderId="18" xfId="0" applyFont="1" applyBorder="1" applyAlignment="1">
      <alignment horizontal="center"/>
    </xf>
    <xf numFmtId="0" fontId="54" fillId="0" borderId="17" xfId="0" applyFont="1" applyBorder="1" applyAlignment="1">
      <alignment horizontal="center"/>
    </xf>
    <xf numFmtId="0" fontId="52" fillId="0" borderId="5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58" fillId="6" borderId="1" xfId="0" applyFont="1" applyFill="1" applyBorder="1" applyAlignment="1">
      <alignment horizontal="center" vertical="center" wrapText="1"/>
    </xf>
    <xf numFmtId="0" fontId="58" fillId="49" borderId="1" xfId="0" applyFont="1" applyFill="1" applyBorder="1" applyAlignment="1">
      <alignment horizontal="center" vertical="center"/>
    </xf>
    <xf numFmtId="0" fontId="58" fillId="50" borderId="1" xfId="0" applyFont="1" applyFill="1" applyBorder="1" applyAlignment="1">
      <alignment horizontal="center" vertical="center" wrapText="1"/>
    </xf>
    <xf numFmtId="175" fontId="20" fillId="5" borderId="5" xfId="0" applyNumberFormat="1" applyFont="1" applyFill="1" applyBorder="1" applyAlignment="1">
      <alignment horizontal="center" vertical="center" wrapText="1"/>
    </xf>
    <xf numFmtId="175" fontId="20" fillId="5" borderId="2" xfId="0" applyNumberFormat="1" applyFont="1" applyFill="1" applyBorder="1" applyAlignment="1">
      <alignment horizontal="center" vertical="center" wrapText="1"/>
    </xf>
    <xf numFmtId="175" fontId="20" fillId="5" borderId="3" xfId="0" applyNumberFormat="1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 textRotation="90"/>
    </xf>
    <xf numFmtId="0" fontId="20" fillId="0" borderId="2" xfId="0" applyFont="1" applyBorder="1" applyAlignment="1">
      <alignment horizontal="center" vertical="center" textRotation="90"/>
    </xf>
    <xf numFmtId="0" fontId="20" fillId="0" borderId="3" xfId="0" applyFont="1" applyBorder="1" applyAlignment="1">
      <alignment horizontal="center" vertical="center" textRotation="90"/>
    </xf>
    <xf numFmtId="0" fontId="20" fillId="5" borderId="1" xfId="0" applyFont="1" applyFill="1" applyBorder="1" applyAlignment="1">
      <alignment horizontal="center" vertical="center" wrapText="1"/>
    </xf>
    <xf numFmtId="175" fontId="20" fillId="5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 textRotation="90" wrapText="1"/>
    </xf>
    <xf numFmtId="0" fontId="20" fillId="0" borderId="2" xfId="0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textRotation="90" wrapText="1"/>
    </xf>
    <xf numFmtId="0" fontId="20" fillId="5" borderId="17" xfId="0" applyFont="1" applyFill="1" applyBorder="1" applyAlignment="1">
      <alignment horizontal="center" vertical="center"/>
    </xf>
    <xf numFmtId="0" fontId="58" fillId="6" borderId="17" xfId="0" applyFont="1" applyFill="1" applyBorder="1" applyAlignment="1">
      <alignment horizontal="center" vertical="center" wrapText="1"/>
    </xf>
    <xf numFmtId="0" fontId="58" fillId="6" borderId="18" xfId="0" applyFont="1" applyFill="1" applyBorder="1" applyAlignment="1">
      <alignment horizontal="center" vertical="center" wrapText="1"/>
    </xf>
    <xf numFmtId="0" fontId="58" fillId="49" borderId="1" xfId="0" applyFont="1" applyFill="1" applyBorder="1" applyAlignment="1">
      <alignment horizontal="center"/>
    </xf>
    <xf numFmtId="0" fontId="58" fillId="6" borderId="1" xfId="0" applyFont="1" applyFill="1" applyBorder="1" applyAlignment="1">
      <alignment horizontal="center"/>
    </xf>
    <xf numFmtId="0" fontId="58" fillId="50" borderId="1" xfId="0" applyFont="1" applyFill="1" applyBorder="1" applyAlignment="1">
      <alignment horizontal="center"/>
    </xf>
    <xf numFmtId="0" fontId="57" fillId="0" borderId="0" xfId="0" applyFont="1" applyAlignment="1">
      <alignment horizontal="center"/>
    </xf>
    <xf numFmtId="0" fontId="16" fillId="10" borderId="1" xfId="0" applyFont="1" applyFill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horizontal="center" vertical="center"/>
    </xf>
    <xf numFmtId="40" fontId="16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0" fontId="16" fillId="4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/>
    </xf>
    <xf numFmtId="166" fontId="16" fillId="11" borderId="1" xfId="0" applyNumberFormat="1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171" fontId="18" fillId="0" borderId="0" xfId="1" applyNumberFormat="1" applyFont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65" fontId="16" fillId="2" borderId="5" xfId="1" applyFont="1" applyFill="1" applyBorder="1" applyAlignment="1">
      <alignment horizontal="center" vertical="center" wrapText="1"/>
    </xf>
    <xf numFmtId="165" fontId="16" fillId="2" borderId="2" xfId="1" applyFont="1" applyFill="1" applyBorder="1" applyAlignment="1">
      <alignment horizontal="center" vertical="center" wrapText="1"/>
    </xf>
    <xf numFmtId="165" fontId="16" fillId="2" borderId="3" xfId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165" fontId="16" fillId="4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169" fontId="13" fillId="3" borderId="1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7" fontId="15" fillId="0" borderId="1" xfId="72" applyNumberFormat="1" applyFont="1" applyBorder="1" applyAlignment="1">
      <alignment horizontal="left"/>
    </xf>
    <xf numFmtId="0" fontId="16" fillId="3" borderId="1" xfId="72" applyFont="1" applyFill="1" applyBorder="1" applyAlignment="1">
      <alignment horizontal="left" vertical="center"/>
    </xf>
    <xf numFmtId="165" fontId="16" fillId="3" borderId="1" xfId="72" applyNumberFormat="1" applyFont="1" applyFill="1" applyBorder="1" applyAlignment="1">
      <alignment horizontal="left" vertical="center"/>
    </xf>
    <xf numFmtId="0" fontId="15" fillId="0" borderId="0" xfId="72" applyFont="1" applyAlignment="1">
      <alignment horizontal="left"/>
    </xf>
  </cellXfs>
  <cellStyles count="182">
    <cellStyle name="20% - Accent1 2" xfId="12" xr:uid="{00000000-0005-0000-0000-000000000000}"/>
    <cellStyle name="20% - Accent2 2" xfId="13" xr:uid="{00000000-0005-0000-0000-000001000000}"/>
    <cellStyle name="20% - Accent3 2" xfId="4" xr:uid="{00000000-0005-0000-0000-000002000000}"/>
    <cellStyle name="20% - Accent4 2" xfId="10" xr:uid="{00000000-0005-0000-0000-000003000000}"/>
    <cellStyle name="20% - Accent5 2" xfId="15" xr:uid="{00000000-0005-0000-0000-000004000000}"/>
    <cellStyle name="20% - Accent6 2" xfId="17" xr:uid="{00000000-0005-0000-0000-000005000000}"/>
    <cellStyle name="40% - Accent1 2" xfId="18" xr:uid="{00000000-0005-0000-0000-000006000000}"/>
    <cellStyle name="40% - Accent2 2" xfId="7" xr:uid="{00000000-0005-0000-0000-000007000000}"/>
    <cellStyle name="40% - Accent3 2" xfId="19" xr:uid="{00000000-0005-0000-0000-000008000000}"/>
    <cellStyle name="40% - Accent4 2" xfId="9" xr:uid="{00000000-0005-0000-0000-000009000000}"/>
    <cellStyle name="40% - Accent5 2" xfId="20" xr:uid="{00000000-0005-0000-0000-00000A000000}"/>
    <cellStyle name="40% - Accent6 2" xfId="21" xr:uid="{00000000-0005-0000-0000-00000B000000}"/>
    <cellStyle name="60% - Accent1 2" xfId="14" xr:uid="{00000000-0005-0000-0000-00000C000000}"/>
    <cellStyle name="60% - Accent1 2 2" xfId="5" xr:uid="{00000000-0005-0000-0000-00000D000000}"/>
    <cellStyle name="60% - Accent2 2" xfId="16" xr:uid="{00000000-0005-0000-0000-00000E000000}"/>
    <cellStyle name="60% - Accent2 2 2" xfId="22" xr:uid="{00000000-0005-0000-0000-00000F000000}"/>
    <cellStyle name="60% - Accent3 2" xfId="6" xr:uid="{00000000-0005-0000-0000-000010000000}"/>
    <cellStyle name="60% - Accent3 2 2" xfId="24" xr:uid="{00000000-0005-0000-0000-000011000000}"/>
    <cellStyle name="60% - Accent4 2" xfId="25" xr:uid="{00000000-0005-0000-0000-000012000000}"/>
    <cellStyle name="60% - Accent4 2 2" xfId="26" xr:uid="{00000000-0005-0000-0000-000013000000}"/>
    <cellStyle name="60% - Accent5 2" xfId="27" xr:uid="{00000000-0005-0000-0000-000014000000}"/>
    <cellStyle name="60% - Accent5 2 2" xfId="28" xr:uid="{00000000-0005-0000-0000-000015000000}"/>
    <cellStyle name="60% - Accent6 2" xfId="29" xr:uid="{00000000-0005-0000-0000-000016000000}"/>
    <cellStyle name="60% - Accent6 2 2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11" xr:uid="{00000000-0005-0000-0000-00001B000000}"/>
    <cellStyle name="Accent5 2" xfId="34" xr:uid="{00000000-0005-0000-0000-00001C000000}"/>
    <cellStyle name="Accent6 2" xfId="35" xr:uid="{00000000-0005-0000-0000-00001D000000}"/>
    <cellStyle name="Bad 2" xfId="23" xr:uid="{00000000-0005-0000-0000-00001E000000}"/>
    <cellStyle name="Calculation 2" xfId="36" xr:uid="{00000000-0005-0000-0000-00001F000000}"/>
    <cellStyle name="Check Cell 2" xfId="38" xr:uid="{00000000-0005-0000-0000-000020000000}"/>
    <cellStyle name="Comma" xfId="1" builtinId="3"/>
    <cellStyle name="Comma [0]" xfId="2" builtinId="6"/>
    <cellStyle name="Comma [0] 2" xfId="39" xr:uid="{00000000-0005-0000-0000-000023000000}"/>
    <cellStyle name="Comma [0] 2 2" xfId="40" xr:uid="{00000000-0005-0000-0000-000024000000}"/>
    <cellStyle name="Comma [0] 2 3" xfId="140" xr:uid="{00000000-0005-0000-0000-000025000000}"/>
    <cellStyle name="Comma [0] 2 4" xfId="173" xr:uid="{7089161F-811B-4348-A453-B19FC54C74EE}"/>
    <cellStyle name="Comma [0] 2 4 2" xfId="172" xr:uid="{61B48A8D-CD53-4ECD-B1EF-42C7BA62010D}"/>
    <cellStyle name="Comma [0] 3" xfId="97" xr:uid="{00000000-0005-0000-0000-000026000000}"/>
    <cellStyle name="Comma [0] 3 2" xfId="41" xr:uid="{00000000-0005-0000-0000-000027000000}"/>
    <cellStyle name="Comma [0] 3 3" xfId="142" xr:uid="{00000000-0005-0000-0000-000028000000}"/>
    <cellStyle name="Comma [0] 4" xfId="176" xr:uid="{0F2584F2-6076-457F-B16C-8DE299A7BC3F}"/>
    <cellStyle name="Comma [0] 7" xfId="143" xr:uid="{00000000-0005-0000-0000-000029000000}"/>
    <cellStyle name="Comma [0] 8" xfId="169" xr:uid="{00000000-0005-0000-0000-00002A000000}"/>
    <cellStyle name="Comma 10" xfId="106" xr:uid="{00000000-0005-0000-0000-00002B000000}"/>
    <cellStyle name="Comma 11" xfId="107" xr:uid="{00000000-0005-0000-0000-00002C000000}"/>
    <cellStyle name="Comma 12" xfId="108" xr:uid="{00000000-0005-0000-0000-00002D000000}"/>
    <cellStyle name="Comma 13" xfId="109" xr:uid="{00000000-0005-0000-0000-00002E000000}"/>
    <cellStyle name="Comma 14" xfId="110" xr:uid="{00000000-0005-0000-0000-00002F000000}"/>
    <cellStyle name="Comma 15" xfId="111" xr:uid="{00000000-0005-0000-0000-000030000000}"/>
    <cellStyle name="Comma 16" xfId="112" xr:uid="{00000000-0005-0000-0000-000031000000}"/>
    <cellStyle name="Comma 17" xfId="113" xr:uid="{00000000-0005-0000-0000-000032000000}"/>
    <cellStyle name="Comma 18" xfId="114" xr:uid="{00000000-0005-0000-0000-000033000000}"/>
    <cellStyle name="Comma 19" xfId="115" xr:uid="{00000000-0005-0000-0000-000034000000}"/>
    <cellStyle name="Comma 2" xfId="42" xr:uid="{00000000-0005-0000-0000-000035000000}"/>
    <cellStyle name="Comma 20" xfId="116" xr:uid="{00000000-0005-0000-0000-000036000000}"/>
    <cellStyle name="Comma 21" xfId="117" xr:uid="{00000000-0005-0000-0000-000037000000}"/>
    <cellStyle name="Comma 22" xfId="118" xr:uid="{00000000-0005-0000-0000-000038000000}"/>
    <cellStyle name="Comma 23" xfId="119" xr:uid="{00000000-0005-0000-0000-000039000000}"/>
    <cellStyle name="Comma 24" xfId="120" xr:uid="{00000000-0005-0000-0000-00003A000000}"/>
    <cellStyle name="Comma 25" xfId="121" xr:uid="{00000000-0005-0000-0000-00003B000000}"/>
    <cellStyle name="Comma 26" xfId="122" xr:uid="{00000000-0005-0000-0000-00003C000000}"/>
    <cellStyle name="Comma 27" xfId="123" xr:uid="{00000000-0005-0000-0000-00003D000000}"/>
    <cellStyle name="Comma 28" xfId="124" xr:uid="{00000000-0005-0000-0000-00003E000000}"/>
    <cellStyle name="Comma 29" xfId="125" xr:uid="{00000000-0005-0000-0000-00003F000000}"/>
    <cellStyle name="Comma 3" xfId="43" xr:uid="{00000000-0005-0000-0000-000040000000}"/>
    <cellStyle name="Comma 30" xfId="126" xr:uid="{00000000-0005-0000-0000-000041000000}"/>
    <cellStyle name="Comma 31" xfId="127" xr:uid="{00000000-0005-0000-0000-000042000000}"/>
    <cellStyle name="Comma 32" xfId="128" xr:uid="{00000000-0005-0000-0000-000043000000}"/>
    <cellStyle name="Comma 33" xfId="129" xr:uid="{00000000-0005-0000-0000-000044000000}"/>
    <cellStyle name="Comma 34" xfId="130" xr:uid="{00000000-0005-0000-0000-000045000000}"/>
    <cellStyle name="Comma 35" xfId="131" xr:uid="{00000000-0005-0000-0000-000046000000}"/>
    <cellStyle name="Comma 36" xfId="132" xr:uid="{00000000-0005-0000-0000-000047000000}"/>
    <cellStyle name="Comma 37" xfId="133" xr:uid="{00000000-0005-0000-0000-000048000000}"/>
    <cellStyle name="Comma 38" xfId="135" xr:uid="{00000000-0005-0000-0000-000049000000}"/>
    <cellStyle name="Comma 39" xfId="146" xr:uid="{00000000-0005-0000-0000-00004A000000}"/>
    <cellStyle name="Comma 4" xfId="44" xr:uid="{00000000-0005-0000-0000-00004B000000}"/>
    <cellStyle name="Comma 4 2" xfId="46" xr:uid="{00000000-0005-0000-0000-00004C000000}"/>
    <cellStyle name="Comma 40" xfId="147" xr:uid="{00000000-0005-0000-0000-00004D000000}"/>
    <cellStyle name="Comma 41" xfId="148" xr:uid="{00000000-0005-0000-0000-00004E000000}"/>
    <cellStyle name="Comma 42" xfId="149" xr:uid="{00000000-0005-0000-0000-00004F000000}"/>
    <cellStyle name="Comma 43" xfId="150" xr:uid="{00000000-0005-0000-0000-000050000000}"/>
    <cellStyle name="Comma 44" xfId="151" xr:uid="{00000000-0005-0000-0000-000051000000}"/>
    <cellStyle name="Comma 45" xfId="152" xr:uid="{00000000-0005-0000-0000-000052000000}"/>
    <cellStyle name="Comma 46" xfId="153" xr:uid="{00000000-0005-0000-0000-000053000000}"/>
    <cellStyle name="Comma 47" xfId="154" xr:uid="{00000000-0005-0000-0000-000054000000}"/>
    <cellStyle name="Comma 48" xfId="155" xr:uid="{00000000-0005-0000-0000-000055000000}"/>
    <cellStyle name="Comma 49" xfId="156" xr:uid="{00000000-0005-0000-0000-000056000000}"/>
    <cellStyle name="Comma 5" xfId="99" xr:uid="{00000000-0005-0000-0000-000057000000}"/>
    <cellStyle name="Comma 50" xfId="157" xr:uid="{00000000-0005-0000-0000-000058000000}"/>
    <cellStyle name="Comma 51" xfId="158" xr:uid="{00000000-0005-0000-0000-000059000000}"/>
    <cellStyle name="Comma 52" xfId="159" xr:uid="{00000000-0005-0000-0000-00005A000000}"/>
    <cellStyle name="Comma 53" xfId="160" xr:uid="{00000000-0005-0000-0000-00005B000000}"/>
    <cellStyle name="Comma 54" xfId="161" xr:uid="{00000000-0005-0000-0000-00005C000000}"/>
    <cellStyle name="Comma 55" xfId="162" xr:uid="{00000000-0005-0000-0000-00005D000000}"/>
    <cellStyle name="Comma 56" xfId="163" xr:uid="{00000000-0005-0000-0000-00005E000000}"/>
    <cellStyle name="Comma 57" xfId="164" xr:uid="{00000000-0005-0000-0000-00005F000000}"/>
    <cellStyle name="Comma 58" xfId="165" xr:uid="{00000000-0005-0000-0000-000060000000}"/>
    <cellStyle name="Comma 59" xfId="166" xr:uid="{00000000-0005-0000-0000-000061000000}"/>
    <cellStyle name="Comma 6" xfId="103" xr:uid="{00000000-0005-0000-0000-000062000000}"/>
    <cellStyle name="Comma 60" xfId="167" xr:uid="{00000000-0005-0000-0000-000063000000}"/>
    <cellStyle name="Comma 61" xfId="168" xr:uid="{00000000-0005-0000-0000-000064000000}"/>
    <cellStyle name="Comma 62" xfId="175" xr:uid="{3AF2B0FB-7382-4854-9926-65073724C7FB}"/>
    <cellStyle name="Comma 63" xfId="177" xr:uid="{CC2CA917-681D-4607-926D-459A11243865}"/>
    <cellStyle name="Comma 64" xfId="178" xr:uid="{161775B5-3FE9-4D26-8CEA-5C21C3627A36}"/>
    <cellStyle name="Comma 65" xfId="179" xr:uid="{558D467C-B0BC-43DE-B26C-2BD734080BD8}"/>
    <cellStyle name="Comma 66" xfId="180" xr:uid="{CD4A39A0-25F7-4010-94E6-E1D10D6EBBE7}"/>
    <cellStyle name="Comma 7" xfId="102" xr:uid="{00000000-0005-0000-0000-000065000000}"/>
    <cellStyle name="Comma 8" xfId="104" xr:uid="{00000000-0005-0000-0000-000066000000}"/>
    <cellStyle name="Comma 9" xfId="105" xr:uid="{00000000-0005-0000-0000-000067000000}"/>
    <cellStyle name="Explanatory Text 2" xfId="47" xr:uid="{00000000-0005-0000-0000-000068000000}"/>
    <cellStyle name="Good 2" xfId="48" xr:uid="{00000000-0005-0000-0000-000069000000}"/>
    <cellStyle name="Heading 1 2" xfId="49" xr:uid="{00000000-0005-0000-0000-00006A000000}"/>
    <cellStyle name="Heading 2 2" xfId="50" xr:uid="{00000000-0005-0000-0000-00006B000000}"/>
    <cellStyle name="Heading 3 2" xfId="51" xr:uid="{00000000-0005-0000-0000-00006C000000}"/>
    <cellStyle name="Heading 4 2" xfId="52" xr:uid="{00000000-0005-0000-0000-00006D000000}"/>
    <cellStyle name="Input 2" xfId="53" xr:uid="{00000000-0005-0000-0000-00006E000000}"/>
    <cellStyle name="Linked Cell 2" xfId="54" xr:uid="{00000000-0005-0000-0000-00006F000000}"/>
    <cellStyle name="Neutral 2" xfId="57" xr:uid="{00000000-0005-0000-0000-000070000000}"/>
    <cellStyle name="Neutral 2 2" xfId="58" xr:uid="{00000000-0005-0000-0000-000071000000}"/>
    <cellStyle name="Normal" xfId="0" builtinId="0"/>
    <cellStyle name="Normal 10" xfId="59" xr:uid="{00000000-0005-0000-0000-000073000000}"/>
    <cellStyle name="Normal 11" xfId="60" xr:uid="{00000000-0005-0000-0000-000074000000}"/>
    <cellStyle name="Normal 12" xfId="37" xr:uid="{00000000-0005-0000-0000-000075000000}"/>
    <cellStyle name="Normal 13" xfId="61" xr:uid="{00000000-0005-0000-0000-000076000000}"/>
    <cellStyle name="Normal 14" xfId="62" xr:uid="{00000000-0005-0000-0000-000077000000}"/>
    <cellStyle name="Normal 14 2" xfId="63" xr:uid="{00000000-0005-0000-0000-000078000000}"/>
    <cellStyle name="Normal 15" xfId="65" xr:uid="{00000000-0005-0000-0000-000079000000}"/>
    <cellStyle name="Normal 16" xfId="67" xr:uid="{00000000-0005-0000-0000-00007A000000}"/>
    <cellStyle name="Normal 17" xfId="56" xr:uid="{00000000-0005-0000-0000-00007B000000}"/>
    <cellStyle name="Normal 172" xfId="45" xr:uid="{00000000-0005-0000-0000-00007C000000}"/>
    <cellStyle name="Normal 18" xfId="69" xr:uid="{00000000-0005-0000-0000-00007D000000}"/>
    <cellStyle name="Normal 19" xfId="71" xr:uid="{00000000-0005-0000-0000-00007E000000}"/>
    <cellStyle name="Normal 2" xfId="72" xr:uid="{00000000-0005-0000-0000-00007F000000}"/>
    <cellStyle name="Normal 2 2" xfId="73" xr:uid="{00000000-0005-0000-0000-000080000000}"/>
    <cellStyle name="Normal 2 2 2" xfId="74" xr:uid="{00000000-0005-0000-0000-000081000000}"/>
    <cellStyle name="Normal 2 2 3" xfId="144" xr:uid="{00000000-0005-0000-0000-000082000000}"/>
    <cellStyle name="Normal 2 3" xfId="75" xr:uid="{00000000-0005-0000-0000-000083000000}"/>
    <cellStyle name="Normal 2 4" xfId="137" xr:uid="{00000000-0005-0000-0000-000084000000}"/>
    <cellStyle name="Normal 20" xfId="64" xr:uid="{00000000-0005-0000-0000-000085000000}"/>
    <cellStyle name="Normal 21" xfId="66" xr:uid="{00000000-0005-0000-0000-000086000000}"/>
    <cellStyle name="Normal 22" xfId="55" xr:uid="{00000000-0005-0000-0000-000087000000}"/>
    <cellStyle name="Normal 23" xfId="68" xr:uid="{00000000-0005-0000-0000-000088000000}"/>
    <cellStyle name="Normal 24" xfId="70" xr:uid="{00000000-0005-0000-0000-000089000000}"/>
    <cellStyle name="Normal 25" xfId="77" xr:uid="{00000000-0005-0000-0000-00008A000000}"/>
    <cellStyle name="Normal 25 2" xfId="138" xr:uid="{00000000-0005-0000-0000-00008B000000}"/>
    <cellStyle name="Normal 26" xfId="78" xr:uid="{00000000-0005-0000-0000-00008C000000}"/>
    <cellStyle name="Normal 27" xfId="79" xr:uid="{00000000-0005-0000-0000-00008D000000}"/>
    <cellStyle name="Normal 28" xfId="80" xr:uid="{00000000-0005-0000-0000-00008E000000}"/>
    <cellStyle name="Normal 29" xfId="81" xr:uid="{00000000-0005-0000-0000-00008F000000}"/>
    <cellStyle name="Normal 3" xfId="82" xr:uid="{00000000-0005-0000-0000-000090000000}"/>
    <cellStyle name="Normal 3 2" xfId="83" xr:uid="{00000000-0005-0000-0000-000091000000}"/>
    <cellStyle name="Normal 3 2 2" xfId="171" xr:uid="{00000000-0005-0000-0000-000092000000}"/>
    <cellStyle name="Normal 3 2 2 12" xfId="100" xr:uid="{00000000-0005-0000-0000-000093000000}"/>
    <cellStyle name="Normal 3 2 2 15" xfId="145" xr:uid="{00000000-0005-0000-0000-000094000000}"/>
    <cellStyle name="Normal 3 2 2 18" xfId="98" xr:uid="{00000000-0005-0000-0000-000095000000}"/>
    <cellStyle name="Normal 3 2 2 19" xfId="101" xr:uid="{00000000-0005-0000-0000-000096000000}"/>
    <cellStyle name="Normal 3 2 2 2" xfId="170" xr:uid="{00000000-0005-0000-0000-000097000000}"/>
    <cellStyle name="Normal 3 3" xfId="139" xr:uid="{00000000-0005-0000-0000-000098000000}"/>
    <cellStyle name="Normal 30" xfId="76" xr:uid="{00000000-0005-0000-0000-000099000000}"/>
    <cellStyle name="Normal 31" xfId="96" xr:uid="{00000000-0005-0000-0000-00009A000000}"/>
    <cellStyle name="Normal 32" xfId="134" xr:uid="{00000000-0005-0000-0000-00009B000000}"/>
    <cellStyle name="Normal 33" xfId="174" xr:uid="{9AB9A9EA-2C61-46CF-ABCB-5863BCE5BE9B}"/>
    <cellStyle name="Normal 34" xfId="181" xr:uid="{7E77092E-422F-4115-9C45-13A40ED58984}"/>
    <cellStyle name="Normal 4" xfId="84" xr:uid="{00000000-0005-0000-0000-00009C000000}"/>
    <cellStyle name="Normal 4 2" xfId="85" xr:uid="{00000000-0005-0000-0000-00009D000000}"/>
    <cellStyle name="Normal 4 3" xfId="136" xr:uid="{00000000-0005-0000-0000-00009E000000}"/>
    <cellStyle name="Normal 5" xfId="86" xr:uid="{00000000-0005-0000-0000-00009F000000}"/>
    <cellStyle name="Normal 5 2" xfId="87" xr:uid="{00000000-0005-0000-0000-0000A0000000}"/>
    <cellStyle name="Normal 6" xfId="88" xr:uid="{00000000-0005-0000-0000-0000A1000000}"/>
    <cellStyle name="Normal 6 2" xfId="89" xr:uid="{00000000-0005-0000-0000-0000A2000000}"/>
    <cellStyle name="Normal 7" xfId="95" xr:uid="{00000000-0005-0000-0000-0000A3000000}"/>
    <cellStyle name="Normal 8" xfId="90" xr:uid="{00000000-0005-0000-0000-0000A4000000}"/>
    <cellStyle name="Normal 9" xfId="91" xr:uid="{00000000-0005-0000-0000-0000A5000000}"/>
    <cellStyle name="Note 2" xfId="141" xr:uid="{00000000-0005-0000-0000-0000A6000000}"/>
    <cellStyle name="Output 2" xfId="92" xr:uid="{00000000-0005-0000-0000-0000A7000000}"/>
    <cellStyle name="Percent" xfId="3" builtinId="5"/>
    <cellStyle name="Title 2" xfId="8" xr:uid="{00000000-0005-0000-0000-0000A9000000}"/>
    <cellStyle name="Total 2" xfId="93" xr:uid="{00000000-0005-0000-0000-0000AA000000}"/>
    <cellStyle name="Warning Text 2" xfId="94" xr:uid="{00000000-0005-0000-0000-0000AB000000}"/>
  </cellStyles>
  <dxfs count="183"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66FF"/>
      <color rgb="FFFF00FF"/>
      <color rgb="FFCC0000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SS%202023/SKPG/PERTANIAN-SKPG/template%20utiliz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SS%202024/SKPG%202024/Data%20Komposit%20SKPG/Janua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"/>
      <sheetName val="2018"/>
      <sheetName val="2019"/>
      <sheetName val="2020"/>
      <sheetName val="2021"/>
      <sheetName val="2022"/>
      <sheetName val="2023"/>
      <sheetName val="puso 2017-2022"/>
      <sheetName val="puso 2023"/>
      <sheetName val="template new utilization"/>
      <sheetName val="utilization sip"/>
      <sheetName val="Rekap"/>
      <sheetName val="Rekap edit"/>
      <sheetName val="Template"/>
      <sheetName val="Temp Utilization"/>
    </sheetNames>
    <sheetDataSet>
      <sheetData sheetId="0"/>
      <sheetData sheetId="1">
        <row r="8">
          <cell r="F8">
            <v>838</v>
          </cell>
          <cell r="G8">
            <v>886</v>
          </cell>
          <cell r="H8">
            <v>145</v>
          </cell>
          <cell r="J8">
            <v>76</v>
          </cell>
          <cell r="K8">
            <v>51</v>
          </cell>
          <cell r="L8">
            <v>77</v>
          </cell>
          <cell r="M8">
            <v>0</v>
          </cell>
          <cell r="N8">
            <v>52</v>
          </cell>
          <cell r="O8">
            <v>35</v>
          </cell>
        </row>
        <row r="9">
          <cell r="F9">
            <v>0</v>
          </cell>
          <cell r="G9">
            <v>13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F10">
            <v>250</v>
          </cell>
          <cell r="G10">
            <v>822</v>
          </cell>
          <cell r="H10">
            <v>699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1750</v>
          </cell>
          <cell r="O10">
            <v>114</v>
          </cell>
        </row>
        <row r="11">
          <cell r="F11">
            <v>1905</v>
          </cell>
          <cell r="G11">
            <v>435</v>
          </cell>
          <cell r="H11">
            <v>0</v>
          </cell>
          <cell r="J11">
            <v>135</v>
          </cell>
          <cell r="K11">
            <v>145</v>
          </cell>
          <cell r="L11">
            <v>102</v>
          </cell>
          <cell r="M11">
            <v>0</v>
          </cell>
          <cell r="N11">
            <v>0</v>
          </cell>
          <cell r="O11">
            <v>54</v>
          </cell>
        </row>
        <row r="12">
          <cell r="F12">
            <v>1091</v>
          </cell>
          <cell r="G12">
            <v>801</v>
          </cell>
          <cell r="H12">
            <v>7</v>
          </cell>
          <cell r="J12">
            <v>289</v>
          </cell>
          <cell r="K12">
            <v>190</v>
          </cell>
          <cell r="L12">
            <v>390</v>
          </cell>
          <cell r="M12">
            <v>110</v>
          </cell>
          <cell r="N12">
            <v>0</v>
          </cell>
          <cell r="O12">
            <v>0</v>
          </cell>
        </row>
        <row r="13">
          <cell r="F13">
            <v>1406</v>
          </cell>
          <cell r="G13">
            <v>1073</v>
          </cell>
          <cell r="H13">
            <v>115</v>
          </cell>
          <cell r="J13">
            <v>392</v>
          </cell>
          <cell r="K13">
            <v>73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F14">
            <v>3047</v>
          </cell>
          <cell r="G14">
            <v>1124</v>
          </cell>
          <cell r="J14">
            <v>51</v>
          </cell>
          <cell r="K14">
            <v>7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F15">
            <v>1494</v>
          </cell>
          <cell r="G15">
            <v>1126</v>
          </cell>
          <cell r="H15">
            <v>170</v>
          </cell>
          <cell r="J15">
            <v>550</v>
          </cell>
          <cell r="K15">
            <v>303</v>
          </cell>
          <cell r="L15">
            <v>467</v>
          </cell>
          <cell r="M15">
            <v>0</v>
          </cell>
          <cell r="N15">
            <v>0</v>
          </cell>
          <cell r="O15">
            <v>0</v>
          </cell>
        </row>
        <row r="16">
          <cell r="G16">
            <v>0</v>
          </cell>
          <cell r="H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370</v>
          </cell>
          <cell r="M17">
            <v>4235</v>
          </cell>
          <cell r="N17">
            <v>390</v>
          </cell>
          <cell r="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1000</v>
          </cell>
          <cell r="M18">
            <v>7343</v>
          </cell>
          <cell r="N18">
            <v>0</v>
          </cell>
          <cell r="O18">
            <v>0</v>
          </cell>
        </row>
      </sheetData>
      <sheetData sheetId="2">
        <row r="8">
          <cell r="C8">
            <v>0</v>
          </cell>
          <cell r="D8">
            <v>818</v>
          </cell>
          <cell r="E8">
            <v>1014</v>
          </cell>
          <cell r="F8">
            <v>1151</v>
          </cell>
          <cell r="G8">
            <v>421</v>
          </cell>
          <cell r="H8">
            <v>0</v>
          </cell>
          <cell r="J8">
            <v>76</v>
          </cell>
          <cell r="K8">
            <v>59</v>
          </cell>
          <cell r="L8">
            <v>69</v>
          </cell>
          <cell r="M8">
            <v>10</v>
          </cell>
          <cell r="N8">
            <v>70</v>
          </cell>
          <cell r="O8">
            <v>370</v>
          </cell>
        </row>
        <row r="9">
          <cell r="C9">
            <v>1918</v>
          </cell>
          <cell r="D9">
            <v>2305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C10">
            <v>1056</v>
          </cell>
          <cell r="D10">
            <v>0</v>
          </cell>
          <cell r="E10">
            <v>50</v>
          </cell>
          <cell r="F10">
            <v>403</v>
          </cell>
          <cell r="G10">
            <v>536</v>
          </cell>
          <cell r="H10">
            <v>301</v>
          </cell>
          <cell r="J10">
            <v>0</v>
          </cell>
          <cell r="K10">
            <v>0</v>
          </cell>
          <cell r="L10">
            <v>0</v>
          </cell>
          <cell r="M10">
            <v>151</v>
          </cell>
          <cell r="N10">
            <v>528</v>
          </cell>
          <cell r="O10">
            <v>555</v>
          </cell>
        </row>
        <row r="11">
          <cell r="C11">
            <v>64</v>
          </cell>
          <cell r="D11">
            <v>137</v>
          </cell>
          <cell r="E11">
            <v>1120</v>
          </cell>
          <cell r="F11">
            <v>2332</v>
          </cell>
          <cell r="G11">
            <v>710</v>
          </cell>
          <cell r="H11">
            <v>0</v>
          </cell>
          <cell r="J11">
            <v>135</v>
          </cell>
          <cell r="K11">
            <v>55</v>
          </cell>
          <cell r="L11">
            <v>192</v>
          </cell>
          <cell r="M11">
            <v>0</v>
          </cell>
          <cell r="N11">
            <v>0</v>
          </cell>
          <cell r="O11">
            <v>276</v>
          </cell>
        </row>
        <row r="12">
          <cell r="C12">
            <v>0</v>
          </cell>
          <cell r="D12">
            <v>432</v>
          </cell>
          <cell r="E12">
            <v>1399</v>
          </cell>
          <cell r="F12">
            <v>2018</v>
          </cell>
          <cell r="G12">
            <v>146</v>
          </cell>
          <cell r="H12">
            <v>0</v>
          </cell>
          <cell r="J12">
            <v>289</v>
          </cell>
          <cell r="K12">
            <v>245</v>
          </cell>
          <cell r="L12">
            <v>445</v>
          </cell>
          <cell r="M12">
            <v>0</v>
          </cell>
          <cell r="N12">
            <v>0</v>
          </cell>
          <cell r="O12">
            <v>0</v>
          </cell>
        </row>
        <row r="13">
          <cell r="C13">
            <v>0</v>
          </cell>
          <cell r="D13">
            <v>5</v>
          </cell>
          <cell r="E13">
            <v>559</v>
          </cell>
          <cell r="F13">
            <v>1408</v>
          </cell>
          <cell r="G13">
            <v>1184</v>
          </cell>
          <cell r="H13">
            <v>135</v>
          </cell>
          <cell r="J13">
            <v>392</v>
          </cell>
          <cell r="K13">
            <v>28</v>
          </cell>
          <cell r="L13">
            <v>41</v>
          </cell>
          <cell r="M13">
            <v>0</v>
          </cell>
          <cell r="N13">
            <v>0</v>
          </cell>
          <cell r="O13">
            <v>0</v>
          </cell>
        </row>
        <row r="14">
          <cell r="C14">
            <v>0</v>
          </cell>
          <cell r="D14">
            <v>9</v>
          </cell>
          <cell r="E14">
            <v>391</v>
          </cell>
          <cell r="F14">
            <v>1393</v>
          </cell>
          <cell r="G14">
            <v>1756</v>
          </cell>
          <cell r="H14">
            <v>905</v>
          </cell>
          <cell r="J14">
            <v>55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C15">
            <v>0</v>
          </cell>
          <cell r="D15">
            <v>93</v>
          </cell>
          <cell r="E15">
            <v>75</v>
          </cell>
          <cell r="F15">
            <v>1495</v>
          </cell>
          <cell r="G15">
            <v>470</v>
          </cell>
          <cell r="H15">
            <v>742</v>
          </cell>
          <cell r="J15">
            <v>550</v>
          </cell>
          <cell r="K15">
            <v>383</v>
          </cell>
          <cell r="L15">
            <v>399</v>
          </cell>
          <cell r="M15">
            <v>0</v>
          </cell>
          <cell r="N15">
            <v>0</v>
          </cell>
          <cell r="O15">
            <v>0</v>
          </cell>
        </row>
        <row r="16">
          <cell r="C16">
            <v>0</v>
          </cell>
          <cell r="D16">
            <v>1050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510</v>
          </cell>
          <cell r="M16">
            <v>4191</v>
          </cell>
          <cell r="N16">
            <v>0</v>
          </cell>
          <cell r="O16">
            <v>0</v>
          </cell>
        </row>
        <row r="17">
          <cell r="C17">
            <v>0</v>
          </cell>
          <cell r="D17">
            <v>281</v>
          </cell>
          <cell r="E17">
            <v>300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13</v>
          </cell>
          <cell r="M17">
            <v>3768</v>
          </cell>
          <cell r="N17">
            <v>1214</v>
          </cell>
          <cell r="O17">
            <v>0</v>
          </cell>
        </row>
        <row r="18">
          <cell r="C18">
            <v>0</v>
          </cell>
          <cell r="D18">
            <v>30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3132</v>
          </cell>
          <cell r="M18">
            <v>5211</v>
          </cell>
          <cell r="N18">
            <v>0</v>
          </cell>
          <cell r="O18">
            <v>50</v>
          </cell>
        </row>
      </sheetData>
      <sheetData sheetId="3">
        <row r="8">
          <cell r="C8">
            <v>33</v>
          </cell>
          <cell r="D8">
            <v>406</v>
          </cell>
          <cell r="E8">
            <v>1327</v>
          </cell>
          <cell r="F8">
            <v>862</v>
          </cell>
          <cell r="G8" t="str">
            <v>0</v>
          </cell>
          <cell r="H8" t="str">
            <v>0</v>
          </cell>
          <cell r="J8">
            <v>41</v>
          </cell>
          <cell r="K8">
            <v>68</v>
          </cell>
          <cell r="L8" t="str">
            <v>0</v>
          </cell>
          <cell r="M8">
            <v>2</v>
          </cell>
          <cell r="N8">
            <v>28</v>
          </cell>
          <cell r="O8">
            <v>62</v>
          </cell>
        </row>
        <row r="9">
          <cell r="C9">
            <v>814</v>
          </cell>
          <cell r="D9">
            <v>1722</v>
          </cell>
          <cell r="E9">
            <v>1041</v>
          </cell>
          <cell r="F9" t="str">
            <v>0</v>
          </cell>
          <cell r="G9" t="str">
            <v>0</v>
          </cell>
          <cell r="H9" t="str">
            <v>0</v>
          </cell>
          <cell r="J9" t="str">
            <v>0</v>
          </cell>
          <cell r="K9" t="str">
            <v>0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</row>
        <row r="10">
          <cell r="C10">
            <v>566</v>
          </cell>
          <cell r="D10" t="str">
            <v>0</v>
          </cell>
          <cell r="E10">
            <v>485</v>
          </cell>
          <cell r="F10">
            <v>862</v>
          </cell>
          <cell r="G10">
            <v>123</v>
          </cell>
          <cell r="H10">
            <v>297</v>
          </cell>
          <cell r="J10" t="str">
            <v>0</v>
          </cell>
          <cell r="K10">
            <v>22</v>
          </cell>
          <cell r="L10">
            <v>50</v>
          </cell>
          <cell r="M10">
            <v>60</v>
          </cell>
          <cell r="N10">
            <v>412</v>
          </cell>
          <cell r="O10">
            <v>188</v>
          </cell>
        </row>
        <row r="11">
          <cell r="C11">
            <v>64</v>
          </cell>
          <cell r="D11">
            <v>163</v>
          </cell>
          <cell r="E11">
            <v>157</v>
          </cell>
          <cell r="F11">
            <v>2971</v>
          </cell>
          <cell r="G11">
            <v>408</v>
          </cell>
          <cell r="H11" t="str">
            <v>0</v>
          </cell>
          <cell r="J11">
            <v>3</v>
          </cell>
          <cell r="K11">
            <v>26</v>
          </cell>
          <cell r="L11">
            <v>3</v>
          </cell>
          <cell r="M11">
            <v>11</v>
          </cell>
          <cell r="N11" t="str">
            <v>0</v>
          </cell>
          <cell r="O11" t="str">
            <v>0</v>
          </cell>
        </row>
        <row r="12">
          <cell r="C12" t="str">
            <v>0</v>
          </cell>
          <cell r="D12">
            <v>87</v>
          </cell>
          <cell r="E12">
            <v>216</v>
          </cell>
          <cell r="F12">
            <v>1073</v>
          </cell>
          <cell r="G12">
            <v>1403</v>
          </cell>
          <cell r="H12">
            <v>104</v>
          </cell>
          <cell r="J12">
            <v>56</v>
          </cell>
          <cell r="K12">
            <v>63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</row>
        <row r="13">
          <cell r="C13" t="str">
            <v>0</v>
          </cell>
          <cell r="D13" t="str">
            <v>0</v>
          </cell>
          <cell r="E13">
            <v>27</v>
          </cell>
          <cell r="F13">
            <v>852</v>
          </cell>
          <cell r="G13">
            <v>1229</v>
          </cell>
          <cell r="H13">
            <v>388</v>
          </cell>
          <cell r="J13" t="str">
            <v>0</v>
          </cell>
          <cell r="K13">
            <v>26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</row>
        <row r="14">
          <cell r="C14" t="str">
            <v>0</v>
          </cell>
          <cell r="D14" t="str">
            <v>0</v>
          </cell>
          <cell r="E14">
            <v>30</v>
          </cell>
          <cell r="F14">
            <v>2177</v>
          </cell>
          <cell r="G14">
            <v>350</v>
          </cell>
          <cell r="H14">
            <v>253</v>
          </cell>
          <cell r="J14" t="str">
            <v>0</v>
          </cell>
          <cell r="K14">
            <v>50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</row>
        <row r="15">
          <cell r="C15" t="str">
            <v>0</v>
          </cell>
          <cell r="D15">
            <v>137</v>
          </cell>
          <cell r="E15">
            <v>262</v>
          </cell>
          <cell r="F15">
            <v>299</v>
          </cell>
          <cell r="G15">
            <v>560</v>
          </cell>
          <cell r="H15">
            <v>452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0</v>
          </cell>
        </row>
        <row r="16">
          <cell r="C16" t="str">
            <v>0</v>
          </cell>
          <cell r="D16">
            <v>250</v>
          </cell>
          <cell r="E16">
            <v>300</v>
          </cell>
          <cell r="F16" t="str">
            <v>0</v>
          </cell>
          <cell r="G16" t="str">
            <v>0</v>
          </cell>
          <cell r="H16" t="str">
            <v>0</v>
          </cell>
          <cell r="J16" t="str">
            <v>0</v>
          </cell>
          <cell r="K16" t="str">
            <v>0</v>
          </cell>
          <cell r="L16">
            <v>725</v>
          </cell>
          <cell r="M16">
            <v>761</v>
          </cell>
          <cell r="N16">
            <v>916</v>
          </cell>
          <cell r="O16" t="str">
            <v>0</v>
          </cell>
        </row>
        <row r="17">
          <cell r="C17" t="str">
            <v>0</v>
          </cell>
          <cell r="D17">
            <v>80</v>
          </cell>
          <cell r="E17">
            <v>320</v>
          </cell>
          <cell r="F17" t="str">
            <v>0</v>
          </cell>
          <cell r="G17" t="str">
            <v>0</v>
          </cell>
          <cell r="H17" t="str">
            <v>0</v>
          </cell>
          <cell r="J17" t="str">
            <v>0</v>
          </cell>
          <cell r="K17" t="str">
            <v>0</v>
          </cell>
          <cell r="L17">
            <v>920</v>
          </cell>
          <cell r="M17">
            <v>1032</v>
          </cell>
          <cell r="N17">
            <v>988</v>
          </cell>
          <cell r="O17" t="str">
            <v>0</v>
          </cell>
        </row>
        <row r="18">
          <cell r="C18" t="str">
            <v>0</v>
          </cell>
          <cell r="D18" t="str">
            <v>0</v>
          </cell>
          <cell r="E18">
            <v>300</v>
          </cell>
          <cell r="F18" t="str">
            <v>0</v>
          </cell>
          <cell r="G18" t="str">
            <v>0</v>
          </cell>
          <cell r="H18" t="str">
            <v>0</v>
          </cell>
          <cell r="J18" t="str">
            <v>0</v>
          </cell>
          <cell r="K18" t="str">
            <v>0</v>
          </cell>
          <cell r="L18">
            <v>2345</v>
          </cell>
          <cell r="M18">
            <v>3135</v>
          </cell>
          <cell r="N18">
            <v>1806</v>
          </cell>
          <cell r="O18">
            <v>50</v>
          </cell>
        </row>
      </sheetData>
      <sheetData sheetId="4">
        <row r="8">
          <cell r="C8">
            <v>107</v>
          </cell>
          <cell r="D8">
            <v>551</v>
          </cell>
          <cell r="E8">
            <v>1129</v>
          </cell>
          <cell r="F8">
            <v>800</v>
          </cell>
          <cell r="H8" t="str">
            <v>0</v>
          </cell>
          <cell r="J8">
            <v>21</v>
          </cell>
          <cell r="K8">
            <v>190</v>
          </cell>
          <cell r="L8">
            <v>173</v>
          </cell>
          <cell r="M8">
            <v>115</v>
          </cell>
          <cell r="N8">
            <v>434</v>
          </cell>
          <cell r="O8">
            <v>216</v>
          </cell>
        </row>
        <row r="9">
          <cell r="C9">
            <v>1152</v>
          </cell>
          <cell r="D9">
            <v>1718</v>
          </cell>
          <cell r="E9" t="str">
            <v>0</v>
          </cell>
          <cell r="F9" t="str">
            <v>0</v>
          </cell>
          <cell r="H9" t="str">
            <v>0</v>
          </cell>
          <cell r="J9" t="str">
            <v>0</v>
          </cell>
          <cell r="K9" t="str">
            <v>0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</row>
        <row r="10">
          <cell r="C10" t="str">
            <v>0</v>
          </cell>
          <cell r="D10">
            <v>575</v>
          </cell>
          <cell r="E10">
            <v>496</v>
          </cell>
          <cell r="F10">
            <v>805</v>
          </cell>
          <cell r="H10" t="str">
            <v>0</v>
          </cell>
          <cell r="J10" t="str">
            <v>0</v>
          </cell>
          <cell r="K10">
            <v>354</v>
          </cell>
          <cell r="L10">
            <v>230</v>
          </cell>
          <cell r="M10">
            <v>126</v>
          </cell>
          <cell r="N10">
            <v>477</v>
          </cell>
          <cell r="O10">
            <v>178</v>
          </cell>
        </row>
        <row r="11">
          <cell r="C11">
            <v>60</v>
          </cell>
          <cell r="D11">
            <v>250</v>
          </cell>
          <cell r="E11">
            <v>1239</v>
          </cell>
          <cell r="F11">
            <v>1874</v>
          </cell>
          <cell r="H11" t="str">
            <v>0</v>
          </cell>
          <cell r="J11">
            <v>505</v>
          </cell>
          <cell r="K11">
            <v>120</v>
          </cell>
          <cell r="L11">
            <v>220</v>
          </cell>
          <cell r="M11">
            <v>156</v>
          </cell>
          <cell r="N11">
            <v>426</v>
          </cell>
          <cell r="O11">
            <v>62</v>
          </cell>
        </row>
        <row r="12">
          <cell r="C12" t="str">
            <v>0</v>
          </cell>
          <cell r="D12">
            <v>30</v>
          </cell>
          <cell r="E12">
            <v>724</v>
          </cell>
          <cell r="F12">
            <v>973</v>
          </cell>
          <cell r="H12">
            <v>100</v>
          </cell>
          <cell r="J12">
            <v>11</v>
          </cell>
          <cell r="K12">
            <v>60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</row>
        <row r="13">
          <cell r="C13" t="str">
            <v>0</v>
          </cell>
          <cell r="D13" t="str">
            <v>0</v>
          </cell>
          <cell r="E13">
            <v>253</v>
          </cell>
          <cell r="F13">
            <v>914</v>
          </cell>
          <cell r="H13">
            <v>254</v>
          </cell>
          <cell r="J13">
            <v>2</v>
          </cell>
          <cell r="K13">
            <v>68</v>
          </cell>
          <cell r="L13">
            <v>31</v>
          </cell>
          <cell r="M13">
            <v>13</v>
          </cell>
          <cell r="N13">
            <v>262</v>
          </cell>
          <cell r="O13">
            <v>205</v>
          </cell>
        </row>
        <row r="14">
          <cell r="C14" t="str">
            <v>0</v>
          </cell>
          <cell r="D14" t="str">
            <v>0</v>
          </cell>
          <cell r="E14">
            <v>152</v>
          </cell>
          <cell r="F14">
            <v>1856</v>
          </cell>
          <cell r="H14">
            <v>253</v>
          </cell>
          <cell r="J14" t="str">
            <v>0</v>
          </cell>
          <cell r="K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</row>
        <row r="15">
          <cell r="C15" t="str">
            <v>0</v>
          </cell>
          <cell r="D15" t="str">
            <v>0</v>
          </cell>
          <cell r="E15">
            <v>100</v>
          </cell>
          <cell r="F15">
            <v>500</v>
          </cell>
          <cell r="H15">
            <v>235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0</v>
          </cell>
        </row>
        <row r="16"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H16" t="str">
            <v>0</v>
          </cell>
          <cell r="J16" t="str">
            <v>0</v>
          </cell>
          <cell r="K16" t="str">
            <v>0</v>
          </cell>
          <cell r="L16">
            <v>1275</v>
          </cell>
          <cell r="M16">
            <v>646</v>
          </cell>
          <cell r="N16">
            <v>523</v>
          </cell>
          <cell r="O16">
            <v>0</v>
          </cell>
        </row>
        <row r="17"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H17" t="str">
            <v>0</v>
          </cell>
          <cell r="J17" t="str">
            <v>0</v>
          </cell>
          <cell r="K17" t="str">
            <v>0</v>
          </cell>
          <cell r="L17">
            <v>1320</v>
          </cell>
          <cell r="M17">
            <v>1009</v>
          </cell>
          <cell r="N17">
            <v>611</v>
          </cell>
          <cell r="O17">
            <v>0</v>
          </cell>
        </row>
        <row r="18">
          <cell r="C18" t="str">
            <v>0</v>
          </cell>
          <cell r="D18" t="str">
            <v>0</v>
          </cell>
          <cell r="E18" t="str">
            <v>0</v>
          </cell>
          <cell r="F18" t="str">
            <v>0</v>
          </cell>
          <cell r="H18" t="str">
            <v>0</v>
          </cell>
          <cell r="J18" t="str">
            <v>0</v>
          </cell>
          <cell r="K18" t="str">
            <v>0</v>
          </cell>
          <cell r="L18">
            <v>2377</v>
          </cell>
          <cell r="M18">
            <v>3458</v>
          </cell>
          <cell r="N18">
            <v>1501</v>
          </cell>
          <cell r="O18">
            <v>0</v>
          </cell>
        </row>
      </sheetData>
      <sheetData sheetId="5">
        <row r="8">
          <cell r="C8">
            <v>185</v>
          </cell>
          <cell r="D8">
            <v>522</v>
          </cell>
          <cell r="G8">
            <v>800</v>
          </cell>
          <cell r="H8">
            <v>73</v>
          </cell>
          <cell r="I8">
            <v>5</v>
          </cell>
          <cell r="L8">
            <v>26</v>
          </cell>
          <cell r="M8">
            <v>292</v>
          </cell>
          <cell r="N8">
            <v>710</v>
          </cell>
          <cell r="P8">
            <v>29</v>
          </cell>
          <cell r="Q8">
            <v>7</v>
          </cell>
          <cell r="R8">
            <v>0</v>
          </cell>
        </row>
        <row r="9">
          <cell r="C9">
            <v>457</v>
          </cell>
          <cell r="D9">
            <v>1976</v>
          </cell>
          <cell r="G9">
            <v>8</v>
          </cell>
          <cell r="H9">
            <v>7</v>
          </cell>
          <cell r="I9">
            <v>0</v>
          </cell>
          <cell r="L9">
            <v>0</v>
          </cell>
          <cell r="M9">
            <v>0</v>
          </cell>
          <cell r="N9">
            <v>0</v>
          </cell>
          <cell r="P9" t="str">
            <v>0</v>
          </cell>
          <cell r="Q9" t="str">
            <v>0</v>
          </cell>
          <cell r="R9" t="str">
            <v>0</v>
          </cell>
        </row>
        <row r="10">
          <cell r="C10">
            <v>294</v>
          </cell>
          <cell r="D10">
            <v>305</v>
          </cell>
          <cell r="G10">
            <v>805</v>
          </cell>
          <cell r="H10">
            <v>476</v>
          </cell>
          <cell r="I10">
            <v>6</v>
          </cell>
          <cell r="L10">
            <v>0</v>
          </cell>
          <cell r="M10">
            <v>92</v>
          </cell>
          <cell r="N10">
            <v>1258</v>
          </cell>
          <cell r="P10">
            <v>5</v>
          </cell>
          <cell r="Q10">
            <v>10</v>
          </cell>
          <cell r="R10">
            <v>5</v>
          </cell>
        </row>
        <row r="11">
          <cell r="C11">
            <v>216</v>
          </cell>
          <cell r="D11">
            <v>88</v>
          </cell>
          <cell r="G11">
            <v>1723</v>
          </cell>
          <cell r="H11">
            <v>510</v>
          </cell>
          <cell r="I11">
            <v>291</v>
          </cell>
          <cell r="L11">
            <v>185</v>
          </cell>
          <cell r="M11">
            <v>326</v>
          </cell>
          <cell r="N11">
            <v>1084</v>
          </cell>
          <cell r="P11">
            <v>109</v>
          </cell>
          <cell r="Q11">
            <v>0</v>
          </cell>
          <cell r="R11">
            <v>0</v>
          </cell>
        </row>
        <row r="12">
          <cell r="C12">
            <v>5</v>
          </cell>
          <cell r="D12">
            <v>10</v>
          </cell>
          <cell r="G12">
            <v>952</v>
          </cell>
          <cell r="H12">
            <v>367</v>
          </cell>
          <cell r="I12">
            <v>150</v>
          </cell>
          <cell r="L12">
            <v>96</v>
          </cell>
          <cell r="M12">
            <v>32</v>
          </cell>
          <cell r="N12">
            <v>52</v>
          </cell>
          <cell r="P12" t="str">
            <v>0</v>
          </cell>
          <cell r="Q12" t="str">
            <v>0</v>
          </cell>
          <cell r="R12" t="str">
            <v>0</v>
          </cell>
        </row>
        <row r="13">
          <cell r="C13">
            <v>59</v>
          </cell>
          <cell r="D13">
            <v>21</v>
          </cell>
          <cell r="G13">
            <v>883</v>
          </cell>
          <cell r="H13">
            <v>774</v>
          </cell>
          <cell r="I13">
            <v>186</v>
          </cell>
          <cell r="L13">
            <v>134</v>
          </cell>
          <cell r="M13">
            <v>62</v>
          </cell>
          <cell r="N13">
            <v>572</v>
          </cell>
          <cell r="P13">
            <v>22</v>
          </cell>
          <cell r="Q13">
            <v>0</v>
          </cell>
          <cell r="R13">
            <v>0</v>
          </cell>
        </row>
        <row r="14">
          <cell r="C14" t="str">
            <v>0</v>
          </cell>
          <cell r="D14" t="str">
            <v>0</v>
          </cell>
          <cell r="G14">
            <v>1868</v>
          </cell>
          <cell r="H14">
            <v>886</v>
          </cell>
          <cell r="I14">
            <v>25</v>
          </cell>
          <cell r="L14">
            <v>0</v>
          </cell>
          <cell r="M14">
            <v>0</v>
          </cell>
          <cell r="P14" t="str">
            <v>0</v>
          </cell>
          <cell r="Q14" t="str">
            <v>0</v>
          </cell>
          <cell r="R14" t="str">
            <v>0</v>
          </cell>
        </row>
        <row r="15">
          <cell r="C15" t="str">
            <v>0</v>
          </cell>
          <cell r="D15">
            <v>28</v>
          </cell>
          <cell r="G15">
            <v>534</v>
          </cell>
          <cell r="H15">
            <v>549</v>
          </cell>
          <cell r="I15">
            <v>275</v>
          </cell>
          <cell r="L15">
            <v>0</v>
          </cell>
          <cell r="M15">
            <v>0</v>
          </cell>
          <cell r="P15" t="str">
            <v>0</v>
          </cell>
          <cell r="Q15" t="str">
            <v>0</v>
          </cell>
          <cell r="R15" t="str">
            <v>0</v>
          </cell>
        </row>
        <row r="16">
          <cell r="C16" t="str">
            <v>0</v>
          </cell>
          <cell r="D16" t="str">
            <v>0</v>
          </cell>
          <cell r="G16">
            <v>0</v>
          </cell>
          <cell r="H16">
            <v>0</v>
          </cell>
          <cell r="I16">
            <v>0</v>
          </cell>
          <cell r="L16">
            <v>0</v>
          </cell>
          <cell r="M16">
            <v>0</v>
          </cell>
          <cell r="P16">
            <v>0</v>
          </cell>
          <cell r="Q16">
            <v>25</v>
          </cell>
          <cell r="R16">
            <v>663</v>
          </cell>
        </row>
        <row r="17">
          <cell r="C17" t="str">
            <v>0</v>
          </cell>
          <cell r="D17" t="str">
            <v>0</v>
          </cell>
          <cell r="G17">
            <v>0</v>
          </cell>
          <cell r="H17">
            <v>0</v>
          </cell>
          <cell r="I17">
            <v>0</v>
          </cell>
          <cell r="L17">
            <v>0</v>
          </cell>
          <cell r="M17">
            <v>0</v>
          </cell>
          <cell r="P17">
            <v>0</v>
          </cell>
          <cell r="Q17">
            <v>775</v>
          </cell>
          <cell r="R17">
            <v>1035</v>
          </cell>
        </row>
        <row r="18">
          <cell r="C18" t="str">
            <v>0</v>
          </cell>
          <cell r="D18" t="str">
            <v>0</v>
          </cell>
          <cell r="G18">
            <v>0</v>
          </cell>
          <cell r="H18">
            <v>0</v>
          </cell>
          <cell r="I18">
            <v>0</v>
          </cell>
          <cell r="L18">
            <v>0</v>
          </cell>
          <cell r="M18">
            <v>0</v>
          </cell>
          <cell r="P18">
            <v>0</v>
          </cell>
          <cell r="Q18">
            <v>1147</v>
          </cell>
          <cell r="R18">
            <v>313</v>
          </cell>
        </row>
      </sheetData>
      <sheetData sheetId="6">
        <row r="7">
          <cell r="C7">
            <v>62</v>
          </cell>
          <cell r="D7">
            <v>47</v>
          </cell>
          <cell r="E7">
            <v>120</v>
          </cell>
          <cell r="G7">
            <v>180</v>
          </cell>
          <cell r="H7">
            <v>781</v>
          </cell>
          <cell r="I7">
            <v>326</v>
          </cell>
          <cell r="L7">
            <v>5</v>
          </cell>
          <cell r="M7">
            <v>22</v>
          </cell>
          <cell r="N7">
            <v>80</v>
          </cell>
          <cell r="P7">
            <v>6</v>
          </cell>
          <cell r="Q7">
            <v>27</v>
          </cell>
          <cell r="R7">
            <v>13</v>
          </cell>
        </row>
        <row r="8">
          <cell r="C8">
            <v>400</v>
          </cell>
          <cell r="D8">
            <v>2374</v>
          </cell>
          <cell r="E8">
            <v>23</v>
          </cell>
          <cell r="G8">
            <v>0</v>
          </cell>
          <cell r="H8">
            <v>0</v>
          </cell>
          <cell r="I8">
            <v>0</v>
          </cell>
          <cell r="L8">
            <v>0</v>
          </cell>
          <cell r="M8">
            <v>0</v>
          </cell>
          <cell r="N8">
            <v>0</v>
          </cell>
          <cell r="P8">
            <v>0</v>
          </cell>
          <cell r="Q8">
            <v>0</v>
          </cell>
          <cell r="R8">
            <v>0</v>
          </cell>
        </row>
        <row r="9">
          <cell r="C9">
            <v>723</v>
          </cell>
          <cell r="D9">
            <v>346</v>
          </cell>
          <cell r="E9">
            <v>38</v>
          </cell>
          <cell r="G9">
            <v>323</v>
          </cell>
          <cell r="H9">
            <v>918</v>
          </cell>
          <cell r="I9">
            <v>13</v>
          </cell>
          <cell r="L9">
            <v>165</v>
          </cell>
          <cell r="M9">
            <v>155</v>
          </cell>
          <cell r="N9">
            <v>45</v>
          </cell>
          <cell r="P9">
            <v>185</v>
          </cell>
          <cell r="Q9">
            <v>130</v>
          </cell>
          <cell r="R9">
            <v>47</v>
          </cell>
        </row>
        <row r="10">
          <cell r="C10">
            <v>0</v>
          </cell>
          <cell r="D10">
            <v>0</v>
          </cell>
          <cell r="E10">
            <v>712</v>
          </cell>
          <cell r="G10">
            <v>1808</v>
          </cell>
          <cell r="H10">
            <v>421</v>
          </cell>
          <cell r="I10">
            <v>55</v>
          </cell>
          <cell r="L10">
            <v>6</v>
          </cell>
          <cell r="M10">
            <v>8</v>
          </cell>
          <cell r="N10">
            <v>0</v>
          </cell>
          <cell r="P10">
            <v>25</v>
          </cell>
          <cell r="Q10">
            <v>18</v>
          </cell>
          <cell r="R10">
            <v>5</v>
          </cell>
        </row>
        <row r="11">
          <cell r="C11">
            <v>0</v>
          </cell>
          <cell r="D11">
            <v>5</v>
          </cell>
          <cell r="E11">
            <v>37</v>
          </cell>
          <cell r="G11">
            <v>620</v>
          </cell>
          <cell r="H11">
            <v>688</v>
          </cell>
          <cell r="I11">
            <v>115</v>
          </cell>
          <cell r="L11">
            <v>2</v>
          </cell>
          <cell r="M11">
            <v>0</v>
          </cell>
          <cell r="N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C12">
            <v>0</v>
          </cell>
          <cell r="D12">
            <v>35</v>
          </cell>
          <cell r="E12">
            <v>76</v>
          </cell>
          <cell r="G12">
            <v>287</v>
          </cell>
          <cell r="H12">
            <v>1103</v>
          </cell>
          <cell r="I12">
            <v>809</v>
          </cell>
          <cell r="L12">
            <v>185</v>
          </cell>
          <cell r="M12">
            <v>62</v>
          </cell>
          <cell r="N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C13" t="str">
            <v>0</v>
          </cell>
          <cell r="D13">
            <v>12</v>
          </cell>
          <cell r="E13">
            <v>18</v>
          </cell>
          <cell r="G13">
            <v>1579</v>
          </cell>
          <cell r="H13">
            <v>708</v>
          </cell>
          <cell r="I13">
            <v>500</v>
          </cell>
          <cell r="L13">
            <v>38</v>
          </cell>
          <cell r="M13">
            <v>0</v>
          </cell>
          <cell r="N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C14" t="str">
            <v>0</v>
          </cell>
          <cell r="D14">
            <v>3</v>
          </cell>
          <cell r="E14">
            <v>17</v>
          </cell>
          <cell r="G14">
            <v>55</v>
          </cell>
          <cell r="H14">
            <v>90</v>
          </cell>
          <cell r="I14">
            <v>115</v>
          </cell>
          <cell r="L14">
            <v>0</v>
          </cell>
          <cell r="M14">
            <v>0</v>
          </cell>
          <cell r="N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C15" t="str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L15">
            <v>0</v>
          </cell>
          <cell r="M15">
            <v>0</v>
          </cell>
          <cell r="N15">
            <v>0</v>
          </cell>
          <cell r="P15">
            <v>645</v>
          </cell>
          <cell r="Q15">
            <v>2238</v>
          </cell>
          <cell r="R15">
            <v>0</v>
          </cell>
        </row>
        <row r="16">
          <cell r="C16" t="str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L16">
            <v>0</v>
          </cell>
          <cell r="M16">
            <v>0</v>
          </cell>
          <cell r="N16">
            <v>0</v>
          </cell>
          <cell r="P16">
            <v>1225</v>
          </cell>
          <cell r="Q16">
            <v>2387</v>
          </cell>
          <cell r="R16">
            <v>0</v>
          </cell>
        </row>
        <row r="17">
          <cell r="C17" t="str">
            <v>0</v>
          </cell>
          <cell r="D17">
            <v>0</v>
          </cell>
          <cell r="E17">
            <v>0</v>
          </cell>
          <cell r="G17">
            <v>1</v>
          </cell>
          <cell r="H17">
            <v>0</v>
          </cell>
          <cell r="I17">
            <v>0</v>
          </cell>
          <cell r="L17">
            <v>0</v>
          </cell>
          <cell r="M17">
            <v>0</v>
          </cell>
          <cell r="N17">
            <v>0</v>
          </cell>
          <cell r="P17">
            <v>3443</v>
          </cell>
          <cell r="Q17">
            <v>3064</v>
          </cell>
          <cell r="R17">
            <v>160</v>
          </cell>
        </row>
      </sheetData>
      <sheetData sheetId="7">
        <row r="48">
          <cell r="D48">
            <v>2.71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  <row r="81">
          <cell r="D81">
            <v>0</v>
          </cell>
        </row>
        <row r="82">
          <cell r="D82">
            <v>0</v>
          </cell>
        </row>
        <row r="83">
          <cell r="D83">
            <v>0</v>
          </cell>
        </row>
        <row r="92">
          <cell r="D92">
            <v>5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0.24</v>
          </cell>
        </row>
        <row r="100">
          <cell r="D100">
            <v>0</v>
          </cell>
        </row>
        <row r="101">
          <cell r="D101">
            <v>0</v>
          </cell>
        </row>
        <row r="102">
          <cell r="D102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</sheetData>
      <sheetData sheetId="8">
        <row r="7">
          <cell r="C7">
            <v>0</v>
          </cell>
          <cell r="D7">
            <v>47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C10">
            <v>0</v>
          </cell>
          <cell r="D10">
            <v>0</v>
          </cell>
          <cell r="E10">
            <v>144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C11">
            <v>0</v>
          </cell>
          <cell r="D11">
            <v>26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>
            <v>0</v>
          </cell>
          <cell r="D14">
            <v>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K"/>
      <sheetName val="IA"/>
      <sheetName val="IP"/>
      <sheetName val="IKB"/>
      <sheetName val="Sheet1"/>
      <sheetName val="Sheet2"/>
    </sheetNames>
    <sheetDataSet>
      <sheetData sheetId="0">
        <row r="17">
          <cell r="C17" t="str">
            <v>HULU SUNGAI SELATAN</v>
          </cell>
          <cell r="D17" t="str">
            <v/>
          </cell>
          <cell r="E17" t="str">
            <v/>
          </cell>
        </row>
      </sheetData>
      <sheetData sheetId="1"/>
      <sheetData sheetId="2">
        <row r="4">
          <cell r="B4" t="str">
            <v xml:space="preserve">KODE KABUPATEN/KOTA </v>
          </cell>
          <cell r="D4" t="str">
            <v>KODE KECAMATAN</v>
          </cell>
          <cell r="E4" t="str">
            <v>KECAMATAN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75970-51CF-43F2-BEAB-8C737BE016D3}">
  <sheetPr>
    <tabColor rgb="FF00B050"/>
  </sheetPr>
  <dimension ref="A1:T1009"/>
  <sheetViews>
    <sheetView topLeftCell="A983" workbookViewId="0">
      <selection activeCell="I989" sqref="I989"/>
    </sheetView>
  </sheetViews>
  <sheetFormatPr defaultColWidth="8.81640625" defaultRowHeight="14.5" x14ac:dyDescent="0.35"/>
  <cols>
    <col min="1" max="1" width="12.81640625" bestFit="1" customWidth="1"/>
    <col min="2" max="2" width="20.453125" bestFit="1" customWidth="1"/>
    <col min="3" max="3" width="18" style="141" bestFit="1" customWidth="1"/>
    <col min="4" max="4" width="13.26953125" bestFit="1" customWidth="1"/>
    <col min="5" max="5" width="11.1796875" customWidth="1"/>
    <col min="6" max="6" width="17.7265625" bestFit="1" customWidth="1"/>
    <col min="8" max="8" width="14.26953125" customWidth="1"/>
    <col min="19" max="19" width="9.54296875" customWidth="1"/>
    <col min="20" max="20" width="6.81640625" customWidth="1"/>
    <col min="21" max="44" width="19.453125" bestFit="1" customWidth="1"/>
    <col min="211" max="211" width="12.81640625" bestFit="1" customWidth="1"/>
    <col min="212" max="212" width="20.453125" bestFit="1" customWidth="1"/>
    <col min="213" max="213" width="18" bestFit="1" customWidth="1"/>
    <col min="214" max="214" width="13.26953125" bestFit="1" customWidth="1"/>
    <col min="215" max="215" width="11.1796875" bestFit="1" customWidth="1"/>
    <col min="216" max="218" width="17.7265625" bestFit="1" customWidth="1"/>
    <col min="275" max="300" width="19.453125" bestFit="1" customWidth="1"/>
    <col min="467" max="467" width="12.81640625" bestFit="1" customWidth="1"/>
    <col min="468" max="468" width="20.453125" bestFit="1" customWidth="1"/>
    <col min="469" max="469" width="18" bestFit="1" customWidth="1"/>
    <col min="470" max="470" width="13.26953125" bestFit="1" customWidth="1"/>
    <col min="471" max="471" width="11.1796875" bestFit="1" customWidth="1"/>
    <col min="472" max="474" width="17.7265625" bestFit="1" customWidth="1"/>
    <col min="531" max="556" width="19.453125" bestFit="1" customWidth="1"/>
    <col min="723" max="723" width="12.81640625" bestFit="1" customWidth="1"/>
    <col min="724" max="724" width="20.453125" bestFit="1" customWidth="1"/>
    <col min="725" max="725" width="18" bestFit="1" customWidth="1"/>
    <col min="726" max="726" width="13.26953125" bestFit="1" customWidth="1"/>
    <col min="727" max="727" width="11.1796875" bestFit="1" customWidth="1"/>
    <col min="728" max="730" width="17.7265625" bestFit="1" customWidth="1"/>
    <col min="787" max="812" width="19.453125" bestFit="1" customWidth="1"/>
    <col min="979" max="979" width="12.81640625" bestFit="1" customWidth="1"/>
    <col min="980" max="980" width="20.453125" bestFit="1" customWidth="1"/>
    <col min="981" max="981" width="18" bestFit="1" customWidth="1"/>
    <col min="982" max="982" width="13.26953125" bestFit="1" customWidth="1"/>
    <col min="983" max="983" width="11.1796875" bestFit="1" customWidth="1"/>
    <col min="984" max="986" width="17.7265625" bestFit="1" customWidth="1"/>
    <col min="1043" max="1068" width="19.453125" bestFit="1" customWidth="1"/>
    <col min="1235" max="1235" width="12.81640625" bestFit="1" customWidth="1"/>
    <col min="1236" max="1236" width="20.453125" bestFit="1" customWidth="1"/>
    <col min="1237" max="1237" width="18" bestFit="1" customWidth="1"/>
    <col min="1238" max="1238" width="13.26953125" bestFit="1" customWidth="1"/>
    <col min="1239" max="1239" width="11.1796875" bestFit="1" customWidth="1"/>
    <col min="1240" max="1242" width="17.7265625" bestFit="1" customWidth="1"/>
    <col min="1299" max="1324" width="19.453125" bestFit="1" customWidth="1"/>
    <col min="1491" max="1491" width="12.81640625" bestFit="1" customWidth="1"/>
    <col min="1492" max="1492" width="20.453125" bestFit="1" customWidth="1"/>
    <col min="1493" max="1493" width="18" bestFit="1" customWidth="1"/>
    <col min="1494" max="1494" width="13.26953125" bestFit="1" customWidth="1"/>
    <col min="1495" max="1495" width="11.1796875" bestFit="1" customWidth="1"/>
    <col min="1496" max="1498" width="17.7265625" bestFit="1" customWidth="1"/>
    <col min="1555" max="1580" width="19.453125" bestFit="1" customWidth="1"/>
    <col min="1747" max="1747" width="12.81640625" bestFit="1" customWidth="1"/>
    <col min="1748" max="1748" width="20.453125" bestFit="1" customWidth="1"/>
    <col min="1749" max="1749" width="18" bestFit="1" customWidth="1"/>
    <col min="1750" max="1750" width="13.26953125" bestFit="1" customWidth="1"/>
    <col min="1751" max="1751" width="11.1796875" bestFit="1" customWidth="1"/>
    <col min="1752" max="1754" width="17.7265625" bestFit="1" customWidth="1"/>
    <col min="1811" max="1836" width="19.453125" bestFit="1" customWidth="1"/>
    <col min="2003" max="2003" width="12.81640625" bestFit="1" customWidth="1"/>
    <col min="2004" max="2004" width="20.453125" bestFit="1" customWidth="1"/>
    <col min="2005" max="2005" width="18" bestFit="1" customWidth="1"/>
    <col min="2006" max="2006" width="13.26953125" bestFit="1" customWidth="1"/>
    <col min="2007" max="2007" width="11.1796875" bestFit="1" customWidth="1"/>
    <col min="2008" max="2010" width="17.7265625" bestFit="1" customWidth="1"/>
    <col min="2067" max="2092" width="19.453125" bestFit="1" customWidth="1"/>
    <col min="2259" max="2259" width="12.81640625" bestFit="1" customWidth="1"/>
    <col min="2260" max="2260" width="20.453125" bestFit="1" customWidth="1"/>
    <col min="2261" max="2261" width="18" bestFit="1" customWidth="1"/>
    <col min="2262" max="2262" width="13.26953125" bestFit="1" customWidth="1"/>
    <col min="2263" max="2263" width="11.1796875" bestFit="1" customWidth="1"/>
    <col min="2264" max="2266" width="17.7265625" bestFit="1" customWidth="1"/>
    <col min="2323" max="2348" width="19.453125" bestFit="1" customWidth="1"/>
    <col min="2515" max="2515" width="12.81640625" bestFit="1" customWidth="1"/>
    <col min="2516" max="2516" width="20.453125" bestFit="1" customWidth="1"/>
    <col min="2517" max="2517" width="18" bestFit="1" customWidth="1"/>
    <col min="2518" max="2518" width="13.26953125" bestFit="1" customWidth="1"/>
    <col min="2519" max="2519" width="11.1796875" bestFit="1" customWidth="1"/>
    <col min="2520" max="2522" width="17.7265625" bestFit="1" customWidth="1"/>
    <col min="2579" max="2604" width="19.453125" bestFit="1" customWidth="1"/>
    <col min="2771" max="2771" width="12.81640625" bestFit="1" customWidth="1"/>
    <col min="2772" max="2772" width="20.453125" bestFit="1" customWidth="1"/>
    <col min="2773" max="2773" width="18" bestFit="1" customWidth="1"/>
    <col min="2774" max="2774" width="13.26953125" bestFit="1" customWidth="1"/>
    <col min="2775" max="2775" width="11.1796875" bestFit="1" customWidth="1"/>
    <col min="2776" max="2778" width="17.7265625" bestFit="1" customWidth="1"/>
    <col min="2835" max="2860" width="19.453125" bestFit="1" customWidth="1"/>
    <col min="3027" max="3027" width="12.81640625" bestFit="1" customWidth="1"/>
    <col min="3028" max="3028" width="20.453125" bestFit="1" customWidth="1"/>
    <col min="3029" max="3029" width="18" bestFit="1" customWidth="1"/>
    <col min="3030" max="3030" width="13.26953125" bestFit="1" customWidth="1"/>
    <col min="3031" max="3031" width="11.1796875" bestFit="1" customWidth="1"/>
    <col min="3032" max="3034" width="17.7265625" bestFit="1" customWidth="1"/>
    <col min="3091" max="3116" width="19.453125" bestFit="1" customWidth="1"/>
    <col min="3283" max="3283" width="12.81640625" bestFit="1" customWidth="1"/>
    <col min="3284" max="3284" width="20.453125" bestFit="1" customWidth="1"/>
    <col min="3285" max="3285" width="18" bestFit="1" customWidth="1"/>
    <col min="3286" max="3286" width="13.26953125" bestFit="1" customWidth="1"/>
    <col min="3287" max="3287" width="11.1796875" bestFit="1" customWidth="1"/>
    <col min="3288" max="3290" width="17.7265625" bestFit="1" customWidth="1"/>
    <col min="3347" max="3372" width="19.453125" bestFit="1" customWidth="1"/>
    <col min="3539" max="3539" width="12.81640625" bestFit="1" customWidth="1"/>
    <col min="3540" max="3540" width="20.453125" bestFit="1" customWidth="1"/>
    <col min="3541" max="3541" width="18" bestFit="1" customWidth="1"/>
    <col min="3542" max="3542" width="13.26953125" bestFit="1" customWidth="1"/>
    <col min="3543" max="3543" width="11.1796875" bestFit="1" customWidth="1"/>
    <col min="3544" max="3546" width="17.7265625" bestFit="1" customWidth="1"/>
    <col min="3603" max="3628" width="19.453125" bestFit="1" customWidth="1"/>
    <col min="3795" max="3795" width="12.81640625" bestFit="1" customWidth="1"/>
    <col min="3796" max="3796" width="20.453125" bestFit="1" customWidth="1"/>
    <col min="3797" max="3797" width="18" bestFit="1" customWidth="1"/>
    <col min="3798" max="3798" width="13.26953125" bestFit="1" customWidth="1"/>
    <col min="3799" max="3799" width="11.1796875" bestFit="1" customWidth="1"/>
    <col min="3800" max="3802" width="17.7265625" bestFit="1" customWidth="1"/>
    <col min="3859" max="3884" width="19.453125" bestFit="1" customWidth="1"/>
    <col min="4051" max="4051" width="12.81640625" bestFit="1" customWidth="1"/>
    <col min="4052" max="4052" width="20.453125" bestFit="1" customWidth="1"/>
    <col min="4053" max="4053" width="18" bestFit="1" customWidth="1"/>
    <col min="4054" max="4054" width="13.26953125" bestFit="1" customWidth="1"/>
    <col min="4055" max="4055" width="11.1796875" bestFit="1" customWidth="1"/>
    <col min="4056" max="4058" width="17.7265625" bestFit="1" customWidth="1"/>
    <col min="4115" max="4140" width="19.453125" bestFit="1" customWidth="1"/>
    <col min="4307" max="4307" width="12.81640625" bestFit="1" customWidth="1"/>
    <col min="4308" max="4308" width="20.453125" bestFit="1" customWidth="1"/>
    <col min="4309" max="4309" width="18" bestFit="1" customWidth="1"/>
    <col min="4310" max="4310" width="13.26953125" bestFit="1" customWidth="1"/>
    <col min="4311" max="4311" width="11.1796875" bestFit="1" customWidth="1"/>
    <col min="4312" max="4314" width="17.7265625" bestFit="1" customWidth="1"/>
    <col min="4371" max="4396" width="19.453125" bestFit="1" customWidth="1"/>
    <col min="4563" max="4563" width="12.81640625" bestFit="1" customWidth="1"/>
    <col min="4564" max="4564" width="20.453125" bestFit="1" customWidth="1"/>
    <col min="4565" max="4565" width="18" bestFit="1" customWidth="1"/>
    <col min="4566" max="4566" width="13.26953125" bestFit="1" customWidth="1"/>
    <col min="4567" max="4567" width="11.1796875" bestFit="1" customWidth="1"/>
    <col min="4568" max="4570" width="17.7265625" bestFit="1" customWidth="1"/>
    <col min="4627" max="4652" width="19.453125" bestFit="1" customWidth="1"/>
    <col min="4819" max="4819" width="12.81640625" bestFit="1" customWidth="1"/>
    <col min="4820" max="4820" width="20.453125" bestFit="1" customWidth="1"/>
    <col min="4821" max="4821" width="18" bestFit="1" customWidth="1"/>
    <col min="4822" max="4822" width="13.26953125" bestFit="1" customWidth="1"/>
    <col min="4823" max="4823" width="11.1796875" bestFit="1" customWidth="1"/>
    <col min="4824" max="4826" width="17.7265625" bestFit="1" customWidth="1"/>
    <col min="4883" max="4908" width="19.453125" bestFit="1" customWidth="1"/>
    <col min="5075" max="5075" width="12.81640625" bestFit="1" customWidth="1"/>
    <col min="5076" max="5076" width="20.453125" bestFit="1" customWidth="1"/>
    <col min="5077" max="5077" width="18" bestFit="1" customWidth="1"/>
    <col min="5078" max="5078" width="13.26953125" bestFit="1" customWidth="1"/>
    <col min="5079" max="5079" width="11.1796875" bestFit="1" customWidth="1"/>
    <col min="5080" max="5082" width="17.7265625" bestFit="1" customWidth="1"/>
    <col min="5139" max="5164" width="19.453125" bestFit="1" customWidth="1"/>
    <col min="5331" max="5331" width="12.81640625" bestFit="1" customWidth="1"/>
    <col min="5332" max="5332" width="20.453125" bestFit="1" customWidth="1"/>
    <col min="5333" max="5333" width="18" bestFit="1" customWidth="1"/>
    <col min="5334" max="5334" width="13.26953125" bestFit="1" customWidth="1"/>
    <col min="5335" max="5335" width="11.1796875" bestFit="1" customWidth="1"/>
    <col min="5336" max="5338" width="17.7265625" bestFit="1" customWidth="1"/>
    <col min="5395" max="5420" width="19.453125" bestFit="1" customWidth="1"/>
    <col min="5587" max="5587" width="12.81640625" bestFit="1" customWidth="1"/>
    <col min="5588" max="5588" width="20.453125" bestFit="1" customWidth="1"/>
    <col min="5589" max="5589" width="18" bestFit="1" customWidth="1"/>
    <col min="5590" max="5590" width="13.26953125" bestFit="1" customWidth="1"/>
    <col min="5591" max="5591" width="11.1796875" bestFit="1" customWidth="1"/>
    <col min="5592" max="5594" width="17.7265625" bestFit="1" customWidth="1"/>
    <col min="5651" max="5676" width="19.453125" bestFit="1" customWidth="1"/>
    <col min="5843" max="5843" width="12.81640625" bestFit="1" customWidth="1"/>
    <col min="5844" max="5844" width="20.453125" bestFit="1" customWidth="1"/>
    <col min="5845" max="5845" width="18" bestFit="1" customWidth="1"/>
    <col min="5846" max="5846" width="13.26953125" bestFit="1" customWidth="1"/>
    <col min="5847" max="5847" width="11.1796875" bestFit="1" customWidth="1"/>
    <col min="5848" max="5850" width="17.7265625" bestFit="1" customWidth="1"/>
    <col min="5907" max="5932" width="19.453125" bestFit="1" customWidth="1"/>
    <col min="6099" max="6099" width="12.81640625" bestFit="1" customWidth="1"/>
    <col min="6100" max="6100" width="20.453125" bestFit="1" customWidth="1"/>
    <col min="6101" max="6101" width="18" bestFit="1" customWidth="1"/>
    <col min="6102" max="6102" width="13.26953125" bestFit="1" customWidth="1"/>
    <col min="6103" max="6103" width="11.1796875" bestFit="1" customWidth="1"/>
    <col min="6104" max="6106" width="17.7265625" bestFit="1" customWidth="1"/>
    <col min="6163" max="6188" width="19.453125" bestFit="1" customWidth="1"/>
    <col min="6355" max="6355" width="12.81640625" bestFit="1" customWidth="1"/>
    <col min="6356" max="6356" width="20.453125" bestFit="1" customWidth="1"/>
    <col min="6357" max="6357" width="18" bestFit="1" customWidth="1"/>
    <col min="6358" max="6358" width="13.26953125" bestFit="1" customWidth="1"/>
    <col min="6359" max="6359" width="11.1796875" bestFit="1" customWidth="1"/>
    <col min="6360" max="6362" width="17.7265625" bestFit="1" customWidth="1"/>
    <col min="6419" max="6444" width="19.453125" bestFit="1" customWidth="1"/>
    <col min="6611" max="6611" width="12.81640625" bestFit="1" customWidth="1"/>
    <col min="6612" max="6612" width="20.453125" bestFit="1" customWidth="1"/>
    <col min="6613" max="6613" width="18" bestFit="1" customWidth="1"/>
    <col min="6614" max="6614" width="13.26953125" bestFit="1" customWidth="1"/>
    <col min="6615" max="6615" width="11.1796875" bestFit="1" customWidth="1"/>
    <col min="6616" max="6618" width="17.7265625" bestFit="1" customWidth="1"/>
    <col min="6675" max="6700" width="19.453125" bestFit="1" customWidth="1"/>
    <col min="6867" max="6867" width="12.81640625" bestFit="1" customWidth="1"/>
    <col min="6868" max="6868" width="20.453125" bestFit="1" customWidth="1"/>
    <col min="6869" max="6869" width="18" bestFit="1" customWidth="1"/>
    <col min="6870" max="6870" width="13.26953125" bestFit="1" customWidth="1"/>
    <col min="6871" max="6871" width="11.1796875" bestFit="1" customWidth="1"/>
    <col min="6872" max="6874" width="17.7265625" bestFit="1" customWidth="1"/>
    <col min="6931" max="6956" width="19.453125" bestFit="1" customWidth="1"/>
    <col min="7123" max="7123" width="12.81640625" bestFit="1" customWidth="1"/>
    <col min="7124" max="7124" width="20.453125" bestFit="1" customWidth="1"/>
    <col min="7125" max="7125" width="18" bestFit="1" customWidth="1"/>
    <col min="7126" max="7126" width="13.26953125" bestFit="1" customWidth="1"/>
    <col min="7127" max="7127" width="11.1796875" bestFit="1" customWidth="1"/>
    <col min="7128" max="7130" width="17.7265625" bestFit="1" customWidth="1"/>
    <col min="7187" max="7212" width="19.453125" bestFit="1" customWidth="1"/>
    <col min="7379" max="7379" width="12.81640625" bestFit="1" customWidth="1"/>
    <col min="7380" max="7380" width="20.453125" bestFit="1" customWidth="1"/>
    <col min="7381" max="7381" width="18" bestFit="1" customWidth="1"/>
    <col min="7382" max="7382" width="13.26953125" bestFit="1" customWidth="1"/>
    <col min="7383" max="7383" width="11.1796875" bestFit="1" customWidth="1"/>
    <col min="7384" max="7386" width="17.7265625" bestFit="1" customWidth="1"/>
    <col min="7443" max="7468" width="19.453125" bestFit="1" customWidth="1"/>
    <col min="7635" max="7635" width="12.81640625" bestFit="1" customWidth="1"/>
    <col min="7636" max="7636" width="20.453125" bestFit="1" customWidth="1"/>
    <col min="7637" max="7637" width="18" bestFit="1" customWidth="1"/>
    <col min="7638" max="7638" width="13.26953125" bestFit="1" customWidth="1"/>
    <col min="7639" max="7639" width="11.1796875" bestFit="1" customWidth="1"/>
    <col min="7640" max="7642" width="17.7265625" bestFit="1" customWidth="1"/>
    <col min="7699" max="7724" width="19.453125" bestFit="1" customWidth="1"/>
    <col min="7891" max="7891" width="12.81640625" bestFit="1" customWidth="1"/>
    <col min="7892" max="7892" width="20.453125" bestFit="1" customWidth="1"/>
    <col min="7893" max="7893" width="18" bestFit="1" customWidth="1"/>
    <col min="7894" max="7894" width="13.26953125" bestFit="1" customWidth="1"/>
    <col min="7895" max="7895" width="11.1796875" bestFit="1" customWidth="1"/>
    <col min="7896" max="7898" width="17.7265625" bestFit="1" customWidth="1"/>
    <col min="7955" max="7980" width="19.453125" bestFit="1" customWidth="1"/>
    <col min="8147" max="8147" width="12.81640625" bestFit="1" customWidth="1"/>
    <col min="8148" max="8148" width="20.453125" bestFit="1" customWidth="1"/>
    <col min="8149" max="8149" width="18" bestFit="1" customWidth="1"/>
    <col min="8150" max="8150" width="13.26953125" bestFit="1" customWidth="1"/>
    <col min="8151" max="8151" width="11.1796875" bestFit="1" customWidth="1"/>
    <col min="8152" max="8154" width="17.7265625" bestFit="1" customWidth="1"/>
    <col min="8211" max="8236" width="19.453125" bestFit="1" customWidth="1"/>
    <col min="8403" max="8403" width="12.81640625" bestFit="1" customWidth="1"/>
    <col min="8404" max="8404" width="20.453125" bestFit="1" customWidth="1"/>
    <col min="8405" max="8405" width="18" bestFit="1" customWidth="1"/>
    <col min="8406" max="8406" width="13.26953125" bestFit="1" customWidth="1"/>
    <col min="8407" max="8407" width="11.1796875" bestFit="1" customWidth="1"/>
    <col min="8408" max="8410" width="17.7265625" bestFit="1" customWidth="1"/>
    <col min="8467" max="8492" width="19.453125" bestFit="1" customWidth="1"/>
    <col min="8659" max="8659" width="12.81640625" bestFit="1" customWidth="1"/>
    <col min="8660" max="8660" width="20.453125" bestFit="1" customWidth="1"/>
    <col min="8661" max="8661" width="18" bestFit="1" customWidth="1"/>
    <col min="8662" max="8662" width="13.26953125" bestFit="1" customWidth="1"/>
    <col min="8663" max="8663" width="11.1796875" bestFit="1" customWidth="1"/>
    <col min="8664" max="8666" width="17.7265625" bestFit="1" customWidth="1"/>
    <col min="8723" max="8748" width="19.453125" bestFit="1" customWidth="1"/>
    <col min="8915" max="8915" width="12.81640625" bestFit="1" customWidth="1"/>
    <col min="8916" max="8916" width="20.453125" bestFit="1" customWidth="1"/>
    <col min="8917" max="8917" width="18" bestFit="1" customWidth="1"/>
    <col min="8918" max="8918" width="13.26953125" bestFit="1" customWidth="1"/>
    <col min="8919" max="8919" width="11.1796875" bestFit="1" customWidth="1"/>
    <col min="8920" max="8922" width="17.7265625" bestFit="1" customWidth="1"/>
    <col min="8979" max="9004" width="19.453125" bestFit="1" customWidth="1"/>
    <col min="9171" max="9171" width="12.81640625" bestFit="1" customWidth="1"/>
    <col min="9172" max="9172" width="20.453125" bestFit="1" customWidth="1"/>
    <col min="9173" max="9173" width="18" bestFit="1" customWidth="1"/>
    <col min="9174" max="9174" width="13.26953125" bestFit="1" customWidth="1"/>
    <col min="9175" max="9175" width="11.1796875" bestFit="1" customWidth="1"/>
    <col min="9176" max="9178" width="17.7265625" bestFit="1" customWidth="1"/>
    <col min="9235" max="9260" width="19.453125" bestFit="1" customWidth="1"/>
    <col min="9427" max="9427" width="12.81640625" bestFit="1" customWidth="1"/>
    <col min="9428" max="9428" width="20.453125" bestFit="1" customWidth="1"/>
    <col min="9429" max="9429" width="18" bestFit="1" customWidth="1"/>
    <col min="9430" max="9430" width="13.26953125" bestFit="1" customWidth="1"/>
    <col min="9431" max="9431" width="11.1796875" bestFit="1" customWidth="1"/>
    <col min="9432" max="9434" width="17.7265625" bestFit="1" customWidth="1"/>
    <col min="9491" max="9516" width="19.453125" bestFit="1" customWidth="1"/>
    <col min="9683" max="9683" width="12.81640625" bestFit="1" customWidth="1"/>
    <col min="9684" max="9684" width="20.453125" bestFit="1" customWidth="1"/>
    <col min="9685" max="9685" width="18" bestFit="1" customWidth="1"/>
    <col min="9686" max="9686" width="13.26953125" bestFit="1" customWidth="1"/>
    <col min="9687" max="9687" width="11.1796875" bestFit="1" customWidth="1"/>
    <col min="9688" max="9690" width="17.7265625" bestFit="1" customWidth="1"/>
    <col min="9747" max="9772" width="19.453125" bestFit="1" customWidth="1"/>
    <col min="9939" max="9939" width="12.81640625" bestFit="1" customWidth="1"/>
    <col min="9940" max="9940" width="20.453125" bestFit="1" customWidth="1"/>
    <col min="9941" max="9941" width="18" bestFit="1" customWidth="1"/>
    <col min="9942" max="9942" width="13.26953125" bestFit="1" customWidth="1"/>
    <col min="9943" max="9943" width="11.1796875" bestFit="1" customWidth="1"/>
    <col min="9944" max="9946" width="17.7265625" bestFit="1" customWidth="1"/>
    <col min="10003" max="10028" width="19.453125" bestFit="1" customWidth="1"/>
    <col min="10195" max="10195" width="12.81640625" bestFit="1" customWidth="1"/>
    <col min="10196" max="10196" width="20.453125" bestFit="1" customWidth="1"/>
    <col min="10197" max="10197" width="18" bestFit="1" customWidth="1"/>
    <col min="10198" max="10198" width="13.26953125" bestFit="1" customWidth="1"/>
    <col min="10199" max="10199" width="11.1796875" bestFit="1" customWidth="1"/>
    <col min="10200" max="10202" width="17.7265625" bestFit="1" customWidth="1"/>
    <col min="10259" max="10284" width="19.453125" bestFit="1" customWidth="1"/>
    <col min="10451" max="10451" width="12.81640625" bestFit="1" customWidth="1"/>
    <col min="10452" max="10452" width="20.453125" bestFit="1" customWidth="1"/>
    <col min="10453" max="10453" width="18" bestFit="1" customWidth="1"/>
    <col min="10454" max="10454" width="13.26953125" bestFit="1" customWidth="1"/>
    <col min="10455" max="10455" width="11.1796875" bestFit="1" customWidth="1"/>
    <col min="10456" max="10458" width="17.7265625" bestFit="1" customWidth="1"/>
    <col min="10515" max="10540" width="19.453125" bestFit="1" customWidth="1"/>
    <col min="10707" max="10707" width="12.81640625" bestFit="1" customWidth="1"/>
    <col min="10708" max="10708" width="20.453125" bestFit="1" customWidth="1"/>
    <col min="10709" max="10709" width="18" bestFit="1" customWidth="1"/>
    <col min="10710" max="10710" width="13.26953125" bestFit="1" customWidth="1"/>
    <col min="10711" max="10711" width="11.1796875" bestFit="1" customWidth="1"/>
    <col min="10712" max="10714" width="17.7265625" bestFit="1" customWidth="1"/>
    <col min="10771" max="10796" width="19.453125" bestFit="1" customWidth="1"/>
    <col min="10963" max="10963" width="12.81640625" bestFit="1" customWidth="1"/>
    <col min="10964" max="10964" width="20.453125" bestFit="1" customWidth="1"/>
    <col min="10965" max="10965" width="18" bestFit="1" customWidth="1"/>
    <col min="10966" max="10966" width="13.26953125" bestFit="1" customWidth="1"/>
    <col min="10967" max="10967" width="11.1796875" bestFit="1" customWidth="1"/>
    <col min="10968" max="10970" width="17.7265625" bestFit="1" customWidth="1"/>
    <col min="11027" max="11052" width="19.453125" bestFit="1" customWidth="1"/>
    <col min="11219" max="11219" width="12.81640625" bestFit="1" customWidth="1"/>
    <col min="11220" max="11220" width="20.453125" bestFit="1" customWidth="1"/>
    <col min="11221" max="11221" width="18" bestFit="1" customWidth="1"/>
    <col min="11222" max="11222" width="13.26953125" bestFit="1" customWidth="1"/>
    <col min="11223" max="11223" width="11.1796875" bestFit="1" customWidth="1"/>
    <col min="11224" max="11226" width="17.7265625" bestFit="1" customWidth="1"/>
    <col min="11283" max="11308" width="19.453125" bestFit="1" customWidth="1"/>
    <col min="11475" max="11475" width="12.81640625" bestFit="1" customWidth="1"/>
    <col min="11476" max="11476" width="20.453125" bestFit="1" customWidth="1"/>
    <col min="11477" max="11477" width="18" bestFit="1" customWidth="1"/>
    <col min="11478" max="11478" width="13.26953125" bestFit="1" customWidth="1"/>
    <col min="11479" max="11479" width="11.1796875" bestFit="1" customWidth="1"/>
    <col min="11480" max="11482" width="17.7265625" bestFit="1" customWidth="1"/>
    <col min="11539" max="11564" width="19.453125" bestFit="1" customWidth="1"/>
    <col min="11731" max="11731" width="12.81640625" bestFit="1" customWidth="1"/>
    <col min="11732" max="11732" width="20.453125" bestFit="1" customWidth="1"/>
    <col min="11733" max="11733" width="18" bestFit="1" customWidth="1"/>
    <col min="11734" max="11734" width="13.26953125" bestFit="1" customWidth="1"/>
    <col min="11735" max="11735" width="11.1796875" bestFit="1" customWidth="1"/>
    <col min="11736" max="11738" width="17.7265625" bestFit="1" customWidth="1"/>
    <col min="11795" max="11820" width="19.453125" bestFit="1" customWidth="1"/>
    <col min="11987" max="11987" width="12.81640625" bestFit="1" customWidth="1"/>
    <col min="11988" max="11988" width="20.453125" bestFit="1" customWidth="1"/>
    <col min="11989" max="11989" width="18" bestFit="1" customWidth="1"/>
    <col min="11990" max="11990" width="13.26953125" bestFit="1" customWidth="1"/>
    <col min="11991" max="11991" width="11.1796875" bestFit="1" customWidth="1"/>
    <col min="11992" max="11994" width="17.7265625" bestFit="1" customWidth="1"/>
    <col min="12051" max="12076" width="19.453125" bestFit="1" customWidth="1"/>
    <col min="12243" max="12243" width="12.81640625" bestFit="1" customWidth="1"/>
    <col min="12244" max="12244" width="20.453125" bestFit="1" customWidth="1"/>
    <col min="12245" max="12245" width="18" bestFit="1" customWidth="1"/>
    <col min="12246" max="12246" width="13.26953125" bestFit="1" customWidth="1"/>
    <col min="12247" max="12247" width="11.1796875" bestFit="1" customWidth="1"/>
    <col min="12248" max="12250" width="17.7265625" bestFit="1" customWidth="1"/>
    <col min="12307" max="12332" width="19.453125" bestFit="1" customWidth="1"/>
    <col min="12499" max="12499" width="12.81640625" bestFit="1" customWidth="1"/>
    <col min="12500" max="12500" width="20.453125" bestFit="1" customWidth="1"/>
    <col min="12501" max="12501" width="18" bestFit="1" customWidth="1"/>
    <col min="12502" max="12502" width="13.26953125" bestFit="1" customWidth="1"/>
    <col min="12503" max="12503" width="11.1796875" bestFit="1" customWidth="1"/>
    <col min="12504" max="12506" width="17.7265625" bestFit="1" customWidth="1"/>
    <col min="12563" max="12588" width="19.453125" bestFit="1" customWidth="1"/>
    <col min="12755" max="12755" width="12.81640625" bestFit="1" customWidth="1"/>
    <col min="12756" max="12756" width="20.453125" bestFit="1" customWidth="1"/>
    <col min="12757" max="12757" width="18" bestFit="1" customWidth="1"/>
    <col min="12758" max="12758" width="13.26953125" bestFit="1" customWidth="1"/>
    <col min="12759" max="12759" width="11.1796875" bestFit="1" customWidth="1"/>
    <col min="12760" max="12762" width="17.7265625" bestFit="1" customWidth="1"/>
    <col min="12819" max="12844" width="19.453125" bestFit="1" customWidth="1"/>
    <col min="13011" max="13011" width="12.81640625" bestFit="1" customWidth="1"/>
    <col min="13012" max="13012" width="20.453125" bestFit="1" customWidth="1"/>
    <col min="13013" max="13013" width="18" bestFit="1" customWidth="1"/>
    <col min="13014" max="13014" width="13.26953125" bestFit="1" customWidth="1"/>
    <col min="13015" max="13015" width="11.1796875" bestFit="1" customWidth="1"/>
    <col min="13016" max="13018" width="17.7265625" bestFit="1" customWidth="1"/>
    <col min="13075" max="13100" width="19.453125" bestFit="1" customWidth="1"/>
    <col min="13267" max="13267" width="12.81640625" bestFit="1" customWidth="1"/>
    <col min="13268" max="13268" width="20.453125" bestFit="1" customWidth="1"/>
    <col min="13269" max="13269" width="18" bestFit="1" customWidth="1"/>
    <col min="13270" max="13270" width="13.26953125" bestFit="1" customWidth="1"/>
    <col min="13271" max="13271" width="11.1796875" bestFit="1" customWidth="1"/>
    <col min="13272" max="13274" width="17.7265625" bestFit="1" customWidth="1"/>
    <col min="13331" max="13356" width="19.453125" bestFit="1" customWidth="1"/>
    <col min="13523" max="13523" width="12.81640625" bestFit="1" customWidth="1"/>
    <col min="13524" max="13524" width="20.453125" bestFit="1" customWidth="1"/>
    <col min="13525" max="13525" width="18" bestFit="1" customWidth="1"/>
    <col min="13526" max="13526" width="13.26953125" bestFit="1" customWidth="1"/>
    <col min="13527" max="13527" width="11.1796875" bestFit="1" customWidth="1"/>
    <col min="13528" max="13530" width="17.7265625" bestFit="1" customWidth="1"/>
    <col min="13587" max="13612" width="19.453125" bestFit="1" customWidth="1"/>
    <col min="13779" max="13779" width="12.81640625" bestFit="1" customWidth="1"/>
    <col min="13780" max="13780" width="20.453125" bestFit="1" customWidth="1"/>
    <col min="13781" max="13781" width="18" bestFit="1" customWidth="1"/>
    <col min="13782" max="13782" width="13.26953125" bestFit="1" customWidth="1"/>
    <col min="13783" max="13783" width="11.1796875" bestFit="1" customWidth="1"/>
    <col min="13784" max="13786" width="17.7265625" bestFit="1" customWidth="1"/>
    <col min="13843" max="13868" width="19.453125" bestFit="1" customWidth="1"/>
    <col min="14035" max="14035" width="12.81640625" bestFit="1" customWidth="1"/>
    <col min="14036" max="14036" width="20.453125" bestFit="1" customWidth="1"/>
    <col min="14037" max="14037" width="18" bestFit="1" customWidth="1"/>
    <col min="14038" max="14038" width="13.26953125" bestFit="1" customWidth="1"/>
    <col min="14039" max="14039" width="11.1796875" bestFit="1" customWidth="1"/>
    <col min="14040" max="14042" width="17.7265625" bestFit="1" customWidth="1"/>
    <col min="14099" max="14124" width="19.453125" bestFit="1" customWidth="1"/>
    <col min="14291" max="14291" width="12.81640625" bestFit="1" customWidth="1"/>
    <col min="14292" max="14292" width="20.453125" bestFit="1" customWidth="1"/>
    <col min="14293" max="14293" width="18" bestFit="1" customWidth="1"/>
    <col min="14294" max="14294" width="13.26953125" bestFit="1" customWidth="1"/>
    <col min="14295" max="14295" width="11.1796875" bestFit="1" customWidth="1"/>
    <col min="14296" max="14298" width="17.7265625" bestFit="1" customWidth="1"/>
    <col min="14355" max="14380" width="19.453125" bestFit="1" customWidth="1"/>
    <col min="14547" max="14547" width="12.81640625" bestFit="1" customWidth="1"/>
    <col min="14548" max="14548" width="20.453125" bestFit="1" customWidth="1"/>
    <col min="14549" max="14549" width="18" bestFit="1" customWidth="1"/>
    <col min="14550" max="14550" width="13.26953125" bestFit="1" customWidth="1"/>
    <col min="14551" max="14551" width="11.1796875" bestFit="1" customWidth="1"/>
    <col min="14552" max="14554" width="17.7265625" bestFit="1" customWidth="1"/>
    <col min="14611" max="14636" width="19.453125" bestFit="1" customWidth="1"/>
    <col min="14803" max="14803" width="12.81640625" bestFit="1" customWidth="1"/>
    <col min="14804" max="14804" width="20.453125" bestFit="1" customWidth="1"/>
    <col min="14805" max="14805" width="18" bestFit="1" customWidth="1"/>
    <col min="14806" max="14806" width="13.26953125" bestFit="1" customWidth="1"/>
    <col min="14807" max="14807" width="11.1796875" bestFit="1" customWidth="1"/>
    <col min="14808" max="14810" width="17.7265625" bestFit="1" customWidth="1"/>
    <col min="14867" max="14892" width="19.453125" bestFit="1" customWidth="1"/>
    <col min="15059" max="15059" width="12.81640625" bestFit="1" customWidth="1"/>
    <col min="15060" max="15060" width="20.453125" bestFit="1" customWidth="1"/>
    <col min="15061" max="15061" width="18" bestFit="1" customWidth="1"/>
    <col min="15062" max="15062" width="13.26953125" bestFit="1" customWidth="1"/>
    <col min="15063" max="15063" width="11.1796875" bestFit="1" customWidth="1"/>
    <col min="15064" max="15066" width="17.7265625" bestFit="1" customWidth="1"/>
    <col min="15123" max="15148" width="19.453125" bestFit="1" customWidth="1"/>
    <col min="15315" max="15315" width="12.81640625" bestFit="1" customWidth="1"/>
    <col min="15316" max="15316" width="20.453125" bestFit="1" customWidth="1"/>
    <col min="15317" max="15317" width="18" bestFit="1" customWidth="1"/>
    <col min="15318" max="15318" width="13.26953125" bestFit="1" customWidth="1"/>
    <col min="15319" max="15319" width="11.1796875" bestFit="1" customWidth="1"/>
    <col min="15320" max="15322" width="17.7265625" bestFit="1" customWidth="1"/>
    <col min="15379" max="15404" width="19.453125" bestFit="1" customWidth="1"/>
    <col min="15571" max="15571" width="12.81640625" bestFit="1" customWidth="1"/>
    <col min="15572" max="15572" width="20.453125" bestFit="1" customWidth="1"/>
    <col min="15573" max="15573" width="18" bestFit="1" customWidth="1"/>
    <col min="15574" max="15574" width="13.26953125" bestFit="1" customWidth="1"/>
    <col min="15575" max="15575" width="11.1796875" bestFit="1" customWidth="1"/>
    <col min="15576" max="15578" width="17.7265625" bestFit="1" customWidth="1"/>
    <col min="15635" max="15660" width="19.453125" bestFit="1" customWidth="1"/>
    <col min="15827" max="15827" width="12.81640625" bestFit="1" customWidth="1"/>
    <col min="15828" max="15828" width="20.453125" bestFit="1" customWidth="1"/>
    <col min="15829" max="15829" width="18" bestFit="1" customWidth="1"/>
    <col min="15830" max="15830" width="13.26953125" bestFit="1" customWidth="1"/>
    <col min="15831" max="15831" width="11.1796875" bestFit="1" customWidth="1"/>
    <col min="15832" max="15834" width="17.7265625" bestFit="1" customWidth="1"/>
    <col min="15891" max="15916" width="19.453125" bestFit="1" customWidth="1"/>
    <col min="16083" max="16083" width="12.81640625" bestFit="1" customWidth="1"/>
    <col min="16084" max="16084" width="20.453125" bestFit="1" customWidth="1"/>
    <col min="16085" max="16085" width="18" bestFit="1" customWidth="1"/>
    <col min="16086" max="16086" width="13.26953125" bestFit="1" customWidth="1"/>
    <col min="16087" max="16087" width="11.1796875" bestFit="1" customWidth="1"/>
    <col min="16088" max="16090" width="17.7265625" bestFit="1" customWidth="1"/>
    <col min="16147" max="16172" width="19.453125" bestFit="1" customWidth="1"/>
  </cols>
  <sheetData>
    <row r="1" spans="1:5" ht="21" customHeight="1" x14ac:dyDescent="0.35">
      <c r="A1" s="95" t="s">
        <v>650</v>
      </c>
      <c r="B1" s="95" t="s">
        <v>651</v>
      </c>
      <c r="C1" s="90" t="s">
        <v>652</v>
      </c>
      <c r="D1" s="95" t="s">
        <v>653</v>
      </c>
      <c r="E1" s="95" t="s">
        <v>654</v>
      </c>
    </row>
    <row r="2" spans="1:5" hidden="1" x14ac:dyDescent="0.35">
      <c r="A2" s="85"/>
      <c r="B2" s="96" t="s">
        <v>617</v>
      </c>
      <c r="C2" s="97" t="s">
        <v>655</v>
      </c>
      <c r="D2" s="91">
        <f>'[1]2018'!F8</f>
        <v>838</v>
      </c>
      <c r="E2" s="98">
        <v>0</v>
      </c>
    </row>
    <row r="3" spans="1:5" hidden="1" x14ac:dyDescent="0.35">
      <c r="A3" s="85"/>
      <c r="B3" s="96" t="s">
        <v>619</v>
      </c>
      <c r="C3" s="97" t="s">
        <v>655</v>
      </c>
      <c r="D3" s="91">
        <f>'[1]2018'!F9</f>
        <v>0</v>
      </c>
      <c r="E3" s="98">
        <v>0</v>
      </c>
    </row>
    <row r="4" spans="1:5" hidden="1" x14ac:dyDescent="0.35">
      <c r="A4" s="85"/>
      <c r="B4" s="96" t="s">
        <v>621</v>
      </c>
      <c r="C4" s="97" t="s">
        <v>655</v>
      </c>
      <c r="D4" s="91">
        <f>'[1]2018'!F10</f>
        <v>250</v>
      </c>
      <c r="E4" s="98">
        <v>0</v>
      </c>
    </row>
    <row r="5" spans="1:5" hidden="1" x14ac:dyDescent="0.35">
      <c r="A5" s="85"/>
      <c r="B5" s="96" t="s">
        <v>623</v>
      </c>
      <c r="C5" s="97" t="s">
        <v>655</v>
      </c>
      <c r="D5" s="91">
        <f>'[1]2018'!F11</f>
        <v>1905</v>
      </c>
      <c r="E5" s="98">
        <v>0</v>
      </c>
    </row>
    <row r="6" spans="1:5" hidden="1" x14ac:dyDescent="0.35">
      <c r="A6" s="85"/>
      <c r="B6" s="96" t="s">
        <v>626</v>
      </c>
      <c r="C6" s="97" t="s">
        <v>655</v>
      </c>
      <c r="D6" s="91">
        <f>'[1]2018'!F12</f>
        <v>1091</v>
      </c>
      <c r="E6" s="98">
        <v>0</v>
      </c>
    </row>
    <row r="7" spans="1:5" hidden="1" x14ac:dyDescent="0.35">
      <c r="A7" s="85"/>
      <c r="B7" s="96" t="s">
        <v>628</v>
      </c>
      <c r="C7" s="97" t="s">
        <v>655</v>
      </c>
      <c r="D7" s="91">
        <f>'[1]2018'!F13</f>
        <v>1406</v>
      </c>
      <c r="E7" s="98">
        <v>0</v>
      </c>
    </row>
    <row r="8" spans="1:5" hidden="1" x14ac:dyDescent="0.35">
      <c r="A8" s="85"/>
      <c r="B8" s="96" t="s">
        <v>630</v>
      </c>
      <c r="C8" s="97" t="s">
        <v>655</v>
      </c>
      <c r="D8" s="91">
        <f>'[1]2018'!F14</f>
        <v>3047</v>
      </c>
      <c r="E8" s="98">
        <v>0</v>
      </c>
    </row>
    <row r="9" spans="1:5" hidden="1" x14ac:dyDescent="0.35">
      <c r="A9" s="85"/>
      <c r="B9" s="96" t="s">
        <v>632</v>
      </c>
      <c r="C9" s="97" t="s">
        <v>655</v>
      </c>
      <c r="D9" s="91">
        <f>'[1]2018'!F15</f>
        <v>1494</v>
      </c>
      <c r="E9" s="98">
        <v>0</v>
      </c>
    </row>
    <row r="10" spans="1:5" hidden="1" x14ac:dyDescent="0.35">
      <c r="A10" s="85"/>
      <c r="B10" s="96" t="s">
        <v>634</v>
      </c>
      <c r="C10" s="97" t="s">
        <v>655</v>
      </c>
      <c r="D10" s="99">
        <v>0</v>
      </c>
      <c r="E10" s="98">
        <v>0</v>
      </c>
    </row>
    <row r="11" spans="1:5" hidden="1" x14ac:dyDescent="0.35">
      <c r="A11" s="85"/>
      <c r="B11" s="96" t="s">
        <v>636</v>
      </c>
      <c r="C11" s="97" t="s">
        <v>655</v>
      </c>
      <c r="D11" s="91">
        <f>'[1]2018'!F17</f>
        <v>0</v>
      </c>
      <c r="E11" s="98">
        <v>0</v>
      </c>
    </row>
    <row r="12" spans="1:5" hidden="1" x14ac:dyDescent="0.35">
      <c r="A12" s="85"/>
      <c r="B12" s="96" t="s">
        <v>637</v>
      </c>
      <c r="C12" s="97" t="s">
        <v>655</v>
      </c>
      <c r="D12" s="91">
        <f>'[1]2018'!F18</f>
        <v>0</v>
      </c>
      <c r="E12" s="98">
        <v>0</v>
      </c>
    </row>
    <row r="13" spans="1:5" ht="15" hidden="1" customHeight="1" x14ac:dyDescent="0.35">
      <c r="A13" s="249" t="s">
        <v>638</v>
      </c>
      <c r="B13" s="250"/>
      <c r="C13" s="251"/>
      <c r="D13" s="91">
        <f>SUM(D2:D12)</f>
        <v>10031</v>
      </c>
      <c r="E13" s="91">
        <f>SUM(E2:E12)</f>
        <v>0</v>
      </c>
    </row>
    <row r="14" spans="1:5" hidden="1" x14ac:dyDescent="0.35">
      <c r="A14" s="85"/>
      <c r="B14" s="96" t="s">
        <v>617</v>
      </c>
      <c r="C14" s="100" t="s">
        <v>656</v>
      </c>
      <c r="D14" s="91">
        <f>'[1]2018'!G8</f>
        <v>886</v>
      </c>
      <c r="E14" s="98">
        <v>0</v>
      </c>
    </row>
    <row r="15" spans="1:5" hidden="1" x14ac:dyDescent="0.35">
      <c r="A15" s="85"/>
      <c r="B15" s="96" t="s">
        <v>619</v>
      </c>
      <c r="C15" s="100" t="s">
        <v>656</v>
      </c>
      <c r="D15" s="91">
        <f>'[1]2018'!G9</f>
        <v>13</v>
      </c>
      <c r="E15" s="98">
        <v>0</v>
      </c>
    </row>
    <row r="16" spans="1:5" hidden="1" x14ac:dyDescent="0.35">
      <c r="A16" s="85"/>
      <c r="B16" s="96" t="s">
        <v>621</v>
      </c>
      <c r="C16" s="100" t="s">
        <v>656</v>
      </c>
      <c r="D16" s="91">
        <f>'[1]2018'!G10</f>
        <v>822</v>
      </c>
      <c r="E16" s="98">
        <v>0</v>
      </c>
    </row>
    <row r="17" spans="1:5" hidden="1" x14ac:dyDescent="0.35">
      <c r="A17" s="85"/>
      <c r="B17" s="96" t="s">
        <v>623</v>
      </c>
      <c r="C17" s="100" t="s">
        <v>656</v>
      </c>
      <c r="D17" s="91">
        <f>'[1]2018'!G11</f>
        <v>435</v>
      </c>
      <c r="E17" s="98">
        <v>0</v>
      </c>
    </row>
    <row r="18" spans="1:5" hidden="1" x14ac:dyDescent="0.35">
      <c r="A18" s="85"/>
      <c r="B18" s="96" t="s">
        <v>626</v>
      </c>
      <c r="C18" s="100" t="s">
        <v>656</v>
      </c>
      <c r="D18" s="91">
        <f>'[1]2018'!G12</f>
        <v>801</v>
      </c>
      <c r="E18" s="98">
        <v>0</v>
      </c>
    </row>
    <row r="19" spans="1:5" hidden="1" x14ac:dyDescent="0.35">
      <c r="A19" s="85"/>
      <c r="B19" s="96" t="s">
        <v>628</v>
      </c>
      <c r="C19" s="100" t="s">
        <v>656</v>
      </c>
      <c r="D19" s="91">
        <f>'[1]2018'!G13</f>
        <v>1073</v>
      </c>
      <c r="E19" s="98">
        <v>0</v>
      </c>
    </row>
    <row r="20" spans="1:5" hidden="1" x14ac:dyDescent="0.35">
      <c r="A20" s="85"/>
      <c r="B20" s="96" t="s">
        <v>630</v>
      </c>
      <c r="C20" s="100" t="s">
        <v>656</v>
      </c>
      <c r="D20" s="91">
        <f>'[1]2018'!G14</f>
        <v>1124</v>
      </c>
      <c r="E20" s="98">
        <v>0</v>
      </c>
    </row>
    <row r="21" spans="1:5" hidden="1" x14ac:dyDescent="0.35">
      <c r="A21" s="85"/>
      <c r="B21" s="96" t="s">
        <v>632</v>
      </c>
      <c r="C21" s="100" t="s">
        <v>656</v>
      </c>
      <c r="D21" s="91">
        <f>'[1]2018'!G15</f>
        <v>1126</v>
      </c>
      <c r="E21" s="98">
        <v>0</v>
      </c>
    </row>
    <row r="22" spans="1:5" hidden="1" x14ac:dyDescent="0.35">
      <c r="A22" s="85"/>
      <c r="B22" s="96" t="s">
        <v>634</v>
      </c>
      <c r="C22" s="100" t="s">
        <v>656</v>
      </c>
      <c r="D22" s="91">
        <f>'[1]2018'!G16</f>
        <v>0</v>
      </c>
      <c r="E22" s="98">
        <v>0</v>
      </c>
    </row>
    <row r="23" spans="1:5" hidden="1" x14ac:dyDescent="0.35">
      <c r="A23" s="85"/>
      <c r="B23" s="96" t="s">
        <v>636</v>
      </c>
      <c r="C23" s="100" t="s">
        <v>656</v>
      </c>
      <c r="D23" s="91">
        <f>'[1]2018'!G17</f>
        <v>0</v>
      </c>
      <c r="E23" s="98">
        <v>0</v>
      </c>
    </row>
    <row r="24" spans="1:5" hidden="1" x14ac:dyDescent="0.35">
      <c r="A24" s="85"/>
      <c r="B24" s="96" t="s">
        <v>637</v>
      </c>
      <c r="C24" s="100" t="s">
        <v>656</v>
      </c>
      <c r="D24" s="91">
        <f>'[1]2018'!G18</f>
        <v>0</v>
      </c>
      <c r="E24" s="98">
        <v>0</v>
      </c>
    </row>
    <row r="25" spans="1:5" hidden="1" x14ac:dyDescent="0.35">
      <c r="A25" s="249" t="s">
        <v>638</v>
      </c>
      <c r="B25" s="250"/>
      <c r="C25" s="251"/>
      <c r="D25" s="101">
        <f>SUM(D14:D24)</f>
        <v>6280</v>
      </c>
      <c r="E25" s="91">
        <f>SUM(E14:E24)</f>
        <v>0</v>
      </c>
    </row>
    <row r="26" spans="1:5" hidden="1" x14ac:dyDescent="0.35">
      <c r="A26" s="85"/>
      <c r="B26" s="96" t="s">
        <v>617</v>
      </c>
      <c r="C26" s="97" t="s">
        <v>657</v>
      </c>
      <c r="D26" s="85">
        <f>'[1]2018'!H8</f>
        <v>145</v>
      </c>
      <c r="E26" s="98">
        <v>0</v>
      </c>
    </row>
    <row r="27" spans="1:5" hidden="1" x14ac:dyDescent="0.35">
      <c r="A27" s="85"/>
      <c r="B27" s="96" t="s">
        <v>619</v>
      </c>
      <c r="C27" s="97" t="s">
        <v>657</v>
      </c>
      <c r="D27" s="85">
        <f>'[1]2018'!H9</f>
        <v>0</v>
      </c>
      <c r="E27" s="98">
        <v>0</v>
      </c>
    </row>
    <row r="28" spans="1:5" hidden="1" x14ac:dyDescent="0.35">
      <c r="A28" s="85"/>
      <c r="B28" s="96" t="s">
        <v>621</v>
      </c>
      <c r="C28" s="97" t="s">
        <v>657</v>
      </c>
      <c r="D28" s="85">
        <f>'[1]2018'!H10</f>
        <v>699</v>
      </c>
      <c r="E28" s="98">
        <v>0</v>
      </c>
    </row>
    <row r="29" spans="1:5" hidden="1" x14ac:dyDescent="0.35">
      <c r="A29" s="85"/>
      <c r="B29" s="96" t="s">
        <v>623</v>
      </c>
      <c r="C29" s="97" t="s">
        <v>657</v>
      </c>
      <c r="D29" s="85">
        <f>'[1]2018'!H11</f>
        <v>0</v>
      </c>
      <c r="E29" s="98">
        <v>0</v>
      </c>
    </row>
    <row r="30" spans="1:5" hidden="1" x14ac:dyDescent="0.35">
      <c r="A30" s="85"/>
      <c r="B30" s="96" t="s">
        <v>626</v>
      </c>
      <c r="C30" s="97" t="s">
        <v>657</v>
      </c>
      <c r="D30" s="85">
        <f>'[1]2018'!H12</f>
        <v>7</v>
      </c>
      <c r="E30" s="98">
        <v>0</v>
      </c>
    </row>
    <row r="31" spans="1:5" hidden="1" x14ac:dyDescent="0.35">
      <c r="A31" s="85"/>
      <c r="B31" s="96" t="s">
        <v>628</v>
      </c>
      <c r="C31" s="97" t="s">
        <v>657</v>
      </c>
      <c r="D31" s="85">
        <f>'[1]2018'!H13</f>
        <v>115</v>
      </c>
      <c r="E31" s="98">
        <v>0</v>
      </c>
    </row>
    <row r="32" spans="1:5" hidden="1" x14ac:dyDescent="0.35">
      <c r="A32" s="85"/>
      <c r="B32" s="96" t="s">
        <v>630</v>
      </c>
      <c r="C32" s="97" t="s">
        <v>657</v>
      </c>
      <c r="D32" s="102">
        <v>0</v>
      </c>
      <c r="E32" s="98">
        <v>0</v>
      </c>
    </row>
    <row r="33" spans="1:5" hidden="1" x14ac:dyDescent="0.35">
      <c r="A33" s="85"/>
      <c r="B33" s="96" t="s">
        <v>632</v>
      </c>
      <c r="C33" s="97" t="s">
        <v>657</v>
      </c>
      <c r="D33" s="85">
        <f>'[1]2018'!H15</f>
        <v>170</v>
      </c>
      <c r="E33" s="98">
        <v>0</v>
      </c>
    </row>
    <row r="34" spans="1:5" hidden="1" x14ac:dyDescent="0.35">
      <c r="A34" s="85"/>
      <c r="B34" s="96" t="s">
        <v>634</v>
      </c>
      <c r="C34" s="97" t="s">
        <v>657</v>
      </c>
      <c r="D34" s="85">
        <f>'[1]2018'!H16</f>
        <v>0</v>
      </c>
      <c r="E34" s="98">
        <v>0</v>
      </c>
    </row>
    <row r="35" spans="1:5" hidden="1" x14ac:dyDescent="0.35">
      <c r="A35" s="85"/>
      <c r="B35" s="96" t="s">
        <v>636</v>
      </c>
      <c r="C35" s="97" t="s">
        <v>657</v>
      </c>
      <c r="D35" s="85">
        <f>'[1]2018'!H17</f>
        <v>0</v>
      </c>
      <c r="E35" s="98">
        <v>0</v>
      </c>
    </row>
    <row r="36" spans="1:5" hidden="1" x14ac:dyDescent="0.35">
      <c r="A36" s="85"/>
      <c r="B36" s="96" t="s">
        <v>637</v>
      </c>
      <c r="C36" s="97" t="s">
        <v>657</v>
      </c>
      <c r="D36" s="85">
        <f>'[1]2018'!H18</f>
        <v>0</v>
      </c>
      <c r="E36" s="98">
        <v>0</v>
      </c>
    </row>
    <row r="37" spans="1:5" hidden="1" x14ac:dyDescent="0.35">
      <c r="A37" s="249" t="s">
        <v>638</v>
      </c>
      <c r="B37" s="250"/>
      <c r="C37" s="251"/>
      <c r="D37" s="103">
        <f>SUM(D26:D36)</f>
        <v>1136</v>
      </c>
      <c r="E37" s="91">
        <f>SUM(E26:E36)</f>
        <v>0</v>
      </c>
    </row>
    <row r="38" spans="1:5" hidden="1" x14ac:dyDescent="0.35">
      <c r="A38" s="85"/>
      <c r="B38" s="96" t="s">
        <v>617</v>
      </c>
      <c r="C38" s="104">
        <v>43191</v>
      </c>
      <c r="D38" s="85">
        <f>'[1]2018'!J8</f>
        <v>76</v>
      </c>
      <c r="E38" s="98">
        <v>0</v>
      </c>
    </row>
    <row r="39" spans="1:5" hidden="1" x14ac:dyDescent="0.35">
      <c r="A39" s="85"/>
      <c r="B39" s="96" t="s">
        <v>619</v>
      </c>
      <c r="C39" s="104">
        <v>43191</v>
      </c>
      <c r="D39" s="85">
        <f>'[1]2018'!J9</f>
        <v>0</v>
      </c>
      <c r="E39" s="98">
        <v>0</v>
      </c>
    </row>
    <row r="40" spans="1:5" hidden="1" x14ac:dyDescent="0.35">
      <c r="A40" s="85"/>
      <c r="B40" s="96" t="s">
        <v>621</v>
      </c>
      <c r="C40" s="104">
        <v>43191</v>
      </c>
      <c r="D40" s="85">
        <f>'[1]2018'!J10</f>
        <v>0</v>
      </c>
      <c r="E40" s="98">
        <v>0</v>
      </c>
    </row>
    <row r="41" spans="1:5" hidden="1" x14ac:dyDescent="0.35">
      <c r="A41" s="85"/>
      <c r="B41" s="96" t="s">
        <v>623</v>
      </c>
      <c r="C41" s="104">
        <v>43191</v>
      </c>
      <c r="D41" s="85">
        <f>'[1]2018'!J11</f>
        <v>135</v>
      </c>
      <c r="E41" s="98">
        <v>0</v>
      </c>
    </row>
    <row r="42" spans="1:5" hidden="1" x14ac:dyDescent="0.35">
      <c r="A42" s="85"/>
      <c r="B42" s="96" t="s">
        <v>626</v>
      </c>
      <c r="C42" s="104">
        <v>43191</v>
      </c>
      <c r="D42" s="85">
        <f>'[1]2018'!J12</f>
        <v>289</v>
      </c>
      <c r="E42" s="98">
        <v>0</v>
      </c>
    </row>
    <row r="43" spans="1:5" hidden="1" x14ac:dyDescent="0.35">
      <c r="A43" s="85"/>
      <c r="B43" s="96" t="s">
        <v>628</v>
      </c>
      <c r="C43" s="104">
        <v>43191</v>
      </c>
      <c r="D43" s="85">
        <f>'[1]2018'!J13</f>
        <v>392</v>
      </c>
      <c r="E43" s="98">
        <v>0</v>
      </c>
    </row>
    <row r="44" spans="1:5" hidden="1" x14ac:dyDescent="0.35">
      <c r="A44" s="85"/>
      <c r="B44" s="96" t="s">
        <v>630</v>
      </c>
      <c r="C44" s="104">
        <v>43191</v>
      </c>
      <c r="D44" s="85">
        <f>'[1]2018'!J14</f>
        <v>51</v>
      </c>
      <c r="E44" s="98">
        <v>0</v>
      </c>
    </row>
    <row r="45" spans="1:5" hidden="1" x14ac:dyDescent="0.35">
      <c r="A45" s="85"/>
      <c r="B45" s="96" t="s">
        <v>632</v>
      </c>
      <c r="C45" s="104">
        <v>43191</v>
      </c>
      <c r="D45" s="85">
        <f>'[1]2018'!J15</f>
        <v>550</v>
      </c>
      <c r="E45" s="98">
        <v>0</v>
      </c>
    </row>
    <row r="46" spans="1:5" hidden="1" x14ac:dyDescent="0.35">
      <c r="A46" s="85"/>
      <c r="B46" s="96" t="s">
        <v>634</v>
      </c>
      <c r="C46" s="104">
        <v>43191</v>
      </c>
      <c r="D46" s="105">
        <v>0</v>
      </c>
      <c r="E46" s="98">
        <v>0</v>
      </c>
    </row>
    <row r="47" spans="1:5" hidden="1" x14ac:dyDescent="0.35">
      <c r="A47" s="85"/>
      <c r="B47" s="96" t="s">
        <v>636</v>
      </c>
      <c r="C47" s="104">
        <v>43191</v>
      </c>
      <c r="D47" s="85">
        <f>'[1]2018'!J17</f>
        <v>0</v>
      </c>
      <c r="E47" s="98">
        <v>0</v>
      </c>
    </row>
    <row r="48" spans="1:5" hidden="1" x14ac:dyDescent="0.35">
      <c r="A48" s="85"/>
      <c r="B48" s="96" t="s">
        <v>637</v>
      </c>
      <c r="C48" s="104">
        <v>43191</v>
      </c>
      <c r="D48" s="85">
        <f>'[1]2018'!J18</f>
        <v>0</v>
      </c>
      <c r="E48" s="98">
        <v>0</v>
      </c>
    </row>
    <row r="49" spans="1:5" hidden="1" x14ac:dyDescent="0.35">
      <c r="A49" s="249" t="s">
        <v>638</v>
      </c>
      <c r="B49" s="250"/>
      <c r="C49" s="251"/>
      <c r="D49" s="103">
        <f>SUM(D38:D48)</f>
        <v>1493</v>
      </c>
      <c r="E49" s="91">
        <f>SUM(E38:E48)</f>
        <v>0</v>
      </c>
    </row>
    <row r="50" spans="1:5" hidden="1" x14ac:dyDescent="0.35">
      <c r="A50" s="85"/>
      <c r="B50" s="96" t="s">
        <v>617</v>
      </c>
      <c r="C50" s="104" t="s">
        <v>658</v>
      </c>
      <c r="D50" s="85">
        <f>'[1]2018'!K8</f>
        <v>51</v>
      </c>
      <c r="E50" s="98">
        <v>0</v>
      </c>
    </row>
    <row r="51" spans="1:5" hidden="1" x14ac:dyDescent="0.35">
      <c r="A51" s="85"/>
      <c r="B51" s="96" t="s">
        <v>619</v>
      </c>
      <c r="C51" s="104" t="s">
        <v>658</v>
      </c>
      <c r="D51" s="85">
        <f>'[1]2018'!K9</f>
        <v>0</v>
      </c>
      <c r="E51" s="98">
        <v>0</v>
      </c>
    </row>
    <row r="52" spans="1:5" hidden="1" x14ac:dyDescent="0.35">
      <c r="A52" s="85"/>
      <c r="B52" s="96" t="s">
        <v>621</v>
      </c>
      <c r="C52" s="104" t="s">
        <v>658</v>
      </c>
      <c r="D52" s="85">
        <f>'[1]2018'!K10</f>
        <v>0</v>
      </c>
      <c r="E52" s="98">
        <v>0</v>
      </c>
    </row>
    <row r="53" spans="1:5" hidden="1" x14ac:dyDescent="0.35">
      <c r="A53" s="85"/>
      <c r="B53" s="96" t="s">
        <v>623</v>
      </c>
      <c r="C53" s="104" t="s">
        <v>658</v>
      </c>
      <c r="D53" s="85">
        <f>'[1]2018'!K11</f>
        <v>145</v>
      </c>
      <c r="E53" s="98">
        <v>0</v>
      </c>
    </row>
    <row r="54" spans="1:5" hidden="1" x14ac:dyDescent="0.35">
      <c r="A54" s="85"/>
      <c r="B54" s="96" t="s">
        <v>626</v>
      </c>
      <c r="C54" s="104" t="s">
        <v>658</v>
      </c>
      <c r="D54" s="85">
        <f>'[1]2018'!K12</f>
        <v>190</v>
      </c>
      <c r="E54" s="98">
        <v>0</v>
      </c>
    </row>
    <row r="55" spans="1:5" hidden="1" x14ac:dyDescent="0.35">
      <c r="A55" s="85"/>
      <c r="B55" s="96" t="s">
        <v>628</v>
      </c>
      <c r="C55" s="104" t="s">
        <v>658</v>
      </c>
      <c r="D55" s="85">
        <f>'[1]2018'!K13</f>
        <v>73</v>
      </c>
      <c r="E55" s="98">
        <v>0</v>
      </c>
    </row>
    <row r="56" spans="1:5" hidden="1" x14ac:dyDescent="0.35">
      <c r="A56" s="85"/>
      <c r="B56" s="96" t="s">
        <v>630</v>
      </c>
      <c r="C56" s="104" t="s">
        <v>658</v>
      </c>
      <c r="D56" s="85">
        <f>'[1]2018'!K14</f>
        <v>7</v>
      </c>
      <c r="E56" s="98">
        <v>0</v>
      </c>
    </row>
    <row r="57" spans="1:5" hidden="1" x14ac:dyDescent="0.35">
      <c r="A57" s="85"/>
      <c r="B57" s="96" t="s">
        <v>632</v>
      </c>
      <c r="C57" s="104" t="s">
        <v>658</v>
      </c>
      <c r="D57" s="85">
        <f>'[1]2018'!K15</f>
        <v>303</v>
      </c>
      <c r="E57" s="98">
        <v>0</v>
      </c>
    </row>
    <row r="58" spans="1:5" hidden="1" x14ac:dyDescent="0.35">
      <c r="A58" s="85"/>
      <c r="B58" s="96" t="s">
        <v>634</v>
      </c>
      <c r="C58" s="104" t="s">
        <v>658</v>
      </c>
      <c r="D58" s="105">
        <v>0</v>
      </c>
      <c r="E58" s="98">
        <v>0</v>
      </c>
    </row>
    <row r="59" spans="1:5" hidden="1" x14ac:dyDescent="0.35">
      <c r="A59" s="85"/>
      <c r="B59" s="96" t="s">
        <v>636</v>
      </c>
      <c r="C59" s="104" t="s">
        <v>658</v>
      </c>
      <c r="D59" s="85">
        <f>'[1]2018'!K17</f>
        <v>0</v>
      </c>
      <c r="E59" s="98">
        <v>0</v>
      </c>
    </row>
    <row r="60" spans="1:5" hidden="1" x14ac:dyDescent="0.35">
      <c r="A60" s="85"/>
      <c r="B60" s="96" t="s">
        <v>637</v>
      </c>
      <c r="C60" s="104" t="s">
        <v>658</v>
      </c>
      <c r="D60" s="85">
        <f>'[1]2018'!K18</f>
        <v>0</v>
      </c>
      <c r="E60" s="98">
        <v>0</v>
      </c>
    </row>
    <row r="61" spans="1:5" hidden="1" x14ac:dyDescent="0.35">
      <c r="A61" s="249" t="s">
        <v>638</v>
      </c>
      <c r="B61" s="250"/>
      <c r="C61" s="251"/>
      <c r="D61" s="103">
        <f>SUM(D50:D60)</f>
        <v>769</v>
      </c>
      <c r="E61" s="91">
        <f>SUM(E50:E60)</f>
        <v>0</v>
      </c>
    </row>
    <row r="62" spans="1:5" hidden="1" x14ac:dyDescent="0.35">
      <c r="A62" s="85"/>
      <c r="B62" s="96" t="s">
        <v>617</v>
      </c>
      <c r="C62" s="104" t="s">
        <v>659</v>
      </c>
      <c r="D62" s="85">
        <f>'[1]2018'!L8</f>
        <v>77</v>
      </c>
      <c r="E62" s="98">
        <v>0</v>
      </c>
    </row>
    <row r="63" spans="1:5" hidden="1" x14ac:dyDescent="0.35">
      <c r="A63" s="85"/>
      <c r="B63" s="96" t="s">
        <v>619</v>
      </c>
      <c r="C63" s="104" t="s">
        <v>659</v>
      </c>
      <c r="D63" s="85">
        <f>'[1]2018'!L9</f>
        <v>0</v>
      </c>
      <c r="E63" s="98">
        <v>0</v>
      </c>
    </row>
    <row r="64" spans="1:5" hidden="1" x14ac:dyDescent="0.35">
      <c r="A64" s="85"/>
      <c r="B64" s="96" t="s">
        <v>621</v>
      </c>
      <c r="C64" s="104" t="s">
        <v>659</v>
      </c>
      <c r="D64" s="85">
        <f>'[1]2018'!L10</f>
        <v>0</v>
      </c>
      <c r="E64" s="98">
        <v>0</v>
      </c>
    </row>
    <row r="65" spans="1:5" hidden="1" x14ac:dyDescent="0.35">
      <c r="A65" s="85"/>
      <c r="B65" s="96" t="s">
        <v>623</v>
      </c>
      <c r="C65" s="104" t="s">
        <v>659</v>
      </c>
      <c r="D65" s="85">
        <f>'[1]2018'!L11</f>
        <v>102</v>
      </c>
      <c r="E65" s="98">
        <v>0</v>
      </c>
    </row>
    <row r="66" spans="1:5" hidden="1" x14ac:dyDescent="0.35">
      <c r="A66" s="85"/>
      <c r="B66" s="96" t="s">
        <v>626</v>
      </c>
      <c r="C66" s="104" t="s">
        <v>659</v>
      </c>
      <c r="D66" s="85">
        <f>'[1]2018'!L12</f>
        <v>390</v>
      </c>
      <c r="E66" s="98">
        <v>0</v>
      </c>
    </row>
    <row r="67" spans="1:5" hidden="1" x14ac:dyDescent="0.35">
      <c r="A67" s="85"/>
      <c r="B67" s="96" t="s">
        <v>628</v>
      </c>
      <c r="C67" s="104" t="s">
        <v>659</v>
      </c>
      <c r="D67" s="85">
        <f>'[1]2018'!L13</f>
        <v>0</v>
      </c>
      <c r="E67" s="98">
        <v>0</v>
      </c>
    </row>
    <row r="68" spans="1:5" hidden="1" x14ac:dyDescent="0.35">
      <c r="A68" s="85"/>
      <c r="B68" s="96" t="s">
        <v>630</v>
      </c>
      <c r="C68" s="104" t="s">
        <v>659</v>
      </c>
      <c r="D68" s="85">
        <f>'[1]2018'!L14</f>
        <v>0</v>
      </c>
      <c r="E68" s="98">
        <v>0</v>
      </c>
    </row>
    <row r="69" spans="1:5" hidden="1" x14ac:dyDescent="0.35">
      <c r="A69" s="85"/>
      <c r="B69" s="96" t="s">
        <v>632</v>
      </c>
      <c r="C69" s="104" t="s">
        <v>659</v>
      </c>
      <c r="D69" s="85">
        <f>'[1]2018'!L15</f>
        <v>467</v>
      </c>
      <c r="E69" s="98">
        <v>0</v>
      </c>
    </row>
    <row r="70" spans="1:5" hidden="1" x14ac:dyDescent="0.35">
      <c r="A70" s="85"/>
      <c r="B70" s="96" t="s">
        <v>634</v>
      </c>
      <c r="C70" s="104" t="s">
        <v>659</v>
      </c>
      <c r="D70" s="105">
        <v>0</v>
      </c>
      <c r="E70" s="98">
        <v>0</v>
      </c>
    </row>
    <row r="71" spans="1:5" hidden="1" x14ac:dyDescent="0.35">
      <c r="A71" s="85"/>
      <c r="B71" s="96" t="s">
        <v>636</v>
      </c>
      <c r="C71" s="104" t="s">
        <v>659</v>
      </c>
      <c r="D71" s="85">
        <f>'[1]2018'!L17</f>
        <v>370</v>
      </c>
      <c r="E71" s="98">
        <v>0</v>
      </c>
    </row>
    <row r="72" spans="1:5" hidden="1" x14ac:dyDescent="0.35">
      <c r="A72" s="85"/>
      <c r="B72" s="96" t="s">
        <v>637</v>
      </c>
      <c r="C72" s="104" t="s">
        <v>659</v>
      </c>
      <c r="D72" s="85">
        <f>'[1]2018'!L18</f>
        <v>1000</v>
      </c>
      <c r="E72" s="98">
        <v>0</v>
      </c>
    </row>
    <row r="73" spans="1:5" hidden="1" x14ac:dyDescent="0.35">
      <c r="A73" s="249" t="s">
        <v>638</v>
      </c>
      <c r="B73" s="250"/>
      <c r="C73" s="251"/>
      <c r="D73" s="103">
        <f>SUM(D62:D72)</f>
        <v>2406</v>
      </c>
      <c r="E73" s="91">
        <f>SUM(E62:E72)</f>
        <v>0</v>
      </c>
    </row>
    <row r="74" spans="1:5" hidden="1" x14ac:dyDescent="0.35">
      <c r="A74" s="85"/>
      <c r="B74" s="96" t="s">
        <v>617</v>
      </c>
      <c r="C74" s="104" t="s">
        <v>660</v>
      </c>
      <c r="D74" s="85">
        <f>'[1]2018'!M8</f>
        <v>0</v>
      </c>
      <c r="E74" s="98">
        <v>0</v>
      </c>
    </row>
    <row r="75" spans="1:5" hidden="1" x14ac:dyDescent="0.35">
      <c r="A75" s="85"/>
      <c r="B75" s="96" t="s">
        <v>619</v>
      </c>
      <c r="C75" s="104" t="s">
        <v>660</v>
      </c>
      <c r="D75" s="85">
        <f>'[1]2018'!M9</f>
        <v>0</v>
      </c>
      <c r="E75" s="98">
        <v>0</v>
      </c>
    </row>
    <row r="76" spans="1:5" hidden="1" x14ac:dyDescent="0.35">
      <c r="A76" s="85"/>
      <c r="B76" s="96" t="s">
        <v>621</v>
      </c>
      <c r="C76" s="104" t="s">
        <v>660</v>
      </c>
      <c r="D76" s="85">
        <f>'[1]2018'!M10</f>
        <v>0</v>
      </c>
      <c r="E76" s="98">
        <v>0</v>
      </c>
    </row>
    <row r="77" spans="1:5" hidden="1" x14ac:dyDescent="0.35">
      <c r="A77" s="85"/>
      <c r="B77" s="96" t="s">
        <v>623</v>
      </c>
      <c r="C77" s="104" t="s">
        <v>660</v>
      </c>
      <c r="D77" s="85">
        <f>'[1]2018'!M11</f>
        <v>0</v>
      </c>
      <c r="E77" s="98">
        <v>0</v>
      </c>
    </row>
    <row r="78" spans="1:5" hidden="1" x14ac:dyDescent="0.35">
      <c r="A78" s="85"/>
      <c r="B78" s="96" t="s">
        <v>626</v>
      </c>
      <c r="C78" s="104" t="s">
        <v>660</v>
      </c>
      <c r="D78" s="85">
        <f>'[1]2018'!M12</f>
        <v>110</v>
      </c>
      <c r="E78" s="98">
        <v>0</v>
      </c>
    </row>
    <row r="79" spans="1:5" hidden="1" x14ac:dyDescent="0.35">
      <c r="A79" s="85"/>
      <c r="B79" s="96" t="s">
        <v>628</v>
      </c>
      <c r="C79" s="104" t="s">
        <v>660</v>
      </c>
      <c r="D79" s="85">
        <f>'[1]2018'!M13</f>
        <v>0</v>
      </c>
      <c r="E79" s="98">
        <v>0</v>
      </c>
    </row>
    <row r="80" spans="1:5" hidden="1" x14ac:dyDescent="0.35">
      <c r="A80" s="85"/>
      <c r="B80" s="96" t="s">
        <v>630</v>
      </c>
      <c r="C80" s="104" t="s">
        <v>660</v>
      </c>
      <c r="D80" s="85">
        <f>'[1]2018'!M14</f>
        <v>0</v>
      </c>
      <c r="E80" s="98">
        <v>0</v>
      </c>
    </row>
    <row r="81" spans="1:5" hidden="1" x14ac:dyDescent="0.35">
      <c r="A81" s="85"/>
      <c r="B81" s="96" t="s">
        <v>632</v>
      </c>
      <c r="C81" s="104" t="s">
        <v>660</v>
      </c>
      <c r="D81" s="85">
        <f>'[1]2018'!M15</f>
        <v>0</v>
      </c>
      <c r="E81" s="98">
        <v>0</v>
      </c>
    </row>
    <row r="82" spans="1:5" hidden="1" x14ac:dyDescent="0.35">
      <c r="A82" s="85"/>
      <c r="B82" s="96" t="s">
        <v>634</v>
      </c>
      <c r="C82" s="104" t="s">
        <v>660</v>
      </c>
      <c r="D82" s="105">
        <v>0</v>
      </c>
      <c r="E82" s="98">
        <v>0</v>
      </c>
    </row>
    <row r="83" spans="1:5" hidden="1" x14ac:dyDescent="0.35">
      <c r="A83" s="85"/>
      <c r="B83" s="96" t="s">
        <v>636</v>
      </c>
      <c r="C83" s="104" t="s">
        <v>660</v>
      </c>
      <c r="D83" s="85">
        <f>'[1]2018'!M17</f>
        <v>4235</v>
      </c>
      <c r="E83" s="98">
        <v>0</v>
      </c>
    </row>
    <row r="84" spans="1:5" hidden="1" x14ac:dyDescent="0.35">
      <c r="A84" s="85"/>
      <c r="B84" s="96" t="s">
        <v>637</v>
      </c>
      <c r="C84" s="104" t="s">
        <v>660</v>
      </c>
      <c r="D84" s="85">
        <f>'[1]2018'!M18</f>
        <v>7343</v>
      </c>
      <c r="E84" s="98">
        <v>0</v>
      </c>
    </row>
    <row r="85" spans="1:5" hidden="1" x14ac:dyDescent="0.35">
      <c r="A85" s="249" t="s">
        <v>638</v>
      </c>
      <c r="B85" s="250"/>
      <c r="C85" s="251"/>
      <c r="D85" s="103">
        <f>SUM(D74:D84)</f>
        <v>11688</v>
      </c>
      <c r="E85" s="91">
        <f>SUM(E74:E84)</f>
        <v>0</v>
      </c>
    </row>
    <row r="86" spans="1:5" hidden="1" x14ac:dyDescent="0.35">
      <c r="A86" s="85"/>
      <c r="B86" s="96" t="s">
        <v>617</v>
      </c>
      <c r="C86" s="104" t="s">
        <v>661</v>
      </c>
      <c r="D86" s="85">
        <f>'[1]2018'!N8</f>
        <v>52</v>
      </c>
      <c r="E86" s="98">
        <v>0</v>
      </c>
    </row>
    <row r="87" spans="1:5" hidden="1" x14ac:dyDescent="0.35">
      <c r="A87" s="85"/>
      <c r="B87" s="96" t="s">
        <v>619</v>
      </c>
      <c r="C87" s="104" t="s">
        <v>661</v>
      </c>
      <c r="D87" s="85">
        <f>'[1]2018'!N9</f>
        <v>0</v>
      </c>
      <c r="E87" s="98">
        <v>0</v>
      </c>
    </row>
    <row r="88" spans="1:5" hidden="1" x14ac:dyDescent="0.35">
      <c r="A88" s="85"/>
      <c r="B88" s="96" t="s">
        <v>621</v>
      </c>
      <c r="C88" s="104" t="s">
        <v>661</v>
      </c>
      <c r="D88" s="85">
        <f>'[1]2018'!N10</f>
        <v>1750</v>
      </c>
      <c r="E88" s="98">
        <v>0</v>
      </c>
    </row>
    <row r="89" spans="1:5" hidden="1" x14ac:dyDescent="0.35">
      <c r="A89" s="85"/>
      <c r="B89" s="96" t="s">
        <v>623</v>
      </c>
      <c r="C89" s="104" t="s">
        <v>661</v>
      </c>
      <c r="D89" s="85">
        <f>'[1]2018'!N11</f>
        <v>0</v>
      </c>
      <c r="E89" s="98">
        <v>0</v>
      </c>
    </row>
    <row r="90" spans="1:5" hidden="1" x14ac:dyDescent="0.35">
      <c r="A90" s="85"/>
      <c r="B90" s="96" t="s">
        <v>626</v>
      </c>
      <c r="C90" s="104" t="s">
        <v>661</v>
      </c>
      <c r="D90" s="85">
        <f>'[1]2018'!N12</f>
        <v>0</v>
      </c>
      <c r="E90" s="98">
        <v>0</v>
      </c>
    </row>
    <row r="91" spans="1:5" hidden="1" x14ac:dyDescent="0.35">
      <c r="A91" s="85"/>
      <c r="B91" s="96" t="s">
        <v>628</v>
      </c>
      <c r="C91" s="104" t="s">
        <v>661</v>
      </c>
      <c r="D91" s="85">
        <f>'[1]2018'!N13</f>
        <v>0</v>
      </c>
      <c r="E91" s="98">
        <v>0</v>
      </c>
    </row>
    <row r="92" spans="1:5" hidden="1" x14ac:dyDescent="0.35">
      <c r="A92" s="85"/>
      <c r="B92" s="96" t="s">
        <v>630</v>
      </c>
      <c r="C92" s="104" t="s">
        <v>661</v>
      </c>
      <c r="D92" s="85">
        <f>'[1]2018'!N14</f>
        <v>0</v>
      </c>
      <c r="E92" s="98">
        <v>0</v>
      </c>
    </row>
    <row r="93" spans="1:5" hidden="1" x14ac:dyDescent="0.35">
      <c r="A93" s="85"/>
      <c r="B93" s="96" t="s">
        <v>632</v>
      </c>
      <c r="C93" s="104" t="s">
        <v>661</v>
      </c>
      <c r="D93" s="85">
        <f>'[1]2018'!N15</f>
        <v>0</v>
      </c>
      <c r="E93" s="98">
        <v>0</v>
      </c>
    </row>
    <row r="94" spans="1:5" hidden="1" x14ac:dyDescent="0.35">
      <c r="A94" s="85"/>
      <c r="B94" s="96" t="s">
        <v>634</v>
      </c>
      <c r="C94" s="104" t="s">
        <v>661</v>
      </c>
      <c r="D94" s="102">
        <v>0</v>
      </c>
      <c r="E94" s="98">
        <v>0</v>
      </c>
    </row>
    <row r="95" spans="1:5" hidden="1" x14ac:dyDescent="0.35">
      <c r="A95" s="85"/>
      <c r="B95" s="96" t="s">
        <v>636</v>
      </c>
      <c r="C95" s="104" t="s">
        <v>661</v>
      </c>
      <c r="D95" s="85">
        <f>'[1]2018'!N17</f>
        <v>390</v>
      </c>
      <c r="E95" s="98">
        <v>0</v>
      </c>
    </row>
    <row r="96" spans="1:5" hidden="1" x14ac:dyDescent="0.35">
      <c r="A96" s="85"/>
      <c r="B96" s="96" t="s">
        <v>637</v>
      </c>
      <c r="C96" s="104" t="s">
        <v>661</v>
      </c>
      <c r="D96" s="85">
        <f>'[1]2018'!N18</f>
        <v>0</v>
      </c>
      <c r="E96" s="98">
        <v>0</v>
      </c>
    </row>
    <row r="97" spans="1:5" hidden="1" x14ac:dyDescent="0.35">
      <c r="A97" s="249" t="s">
        <v>638</v>
      </c>
      <c r="B97" s="250"/>
      <c r="C97" s="251"/>
      <c r="D97" s="103">
        <f>SUM(D86:D96)</f>
        <v>2192</v>
      </c>
      <c r="E97" s="91">
        <f>SUM(E86:E96)</f>
        <v>0</v>
      </c>
    </row>
    <row r="98" spans="1:5" hidden="1" x14ac:dyDescent="0.35">
      <c r="A98" s="85"/>
      <c r="B98" s="96" t="s">
        <v>617</v>
      </c>
      <c r="C98" s="104">
        <v>43344</v>
      </c>
      <c r="D98" s="85">
        <f>'[1]2018'!O8</f>
        <v>35</v>
      </c>
      <c r="E98" s="98">
        <v>0</v>
      </c>
    </row>
    <row r="99" spans="1:5" hidden="1" x14ac:dyDescent="0.35">
      <c r="A99" s="85"/>
      <c r="B99" s="96" t="s">
        <v>619</v>
      </c>
      <c r="C99" s="104">
        <v>43344</v>
      </c>
      <c r="D99" s="85">
        <f>'[1]2018'!O9</f>
        <v>0</v>
      </c>
      <c r="E99" s="98">
        <v>0</v>
      </c>
    </row>
    <row r="100" spans="1:5" hidden="1" x14ac:dyDescent="0.35">
      <c r="A100" s="85"/>
      <c r="B100" s="96" t="s">
        <v>621</v>
      </c>
      <c r="C100" s="104">
        <v>43344</v>
      </c>
      <c r="D100" s="85">
        <f>'[1]2018'!O10</f>
        <v>114</v>
      </c>
      <c r="E100" s="98">
        <v>0</v>
      </c>
    </row>
    <row r="101" spans="1:5" hidden="1" x14ac:dyDescent="0.35">
      <c r="A101" s="85"/>
      <c r="B101" s="96" t="s">
        <v>623</v>
      </c>
      <c r="C101" s="104">
        <v>43344</v>
      </c>
      <c r="D101" s="85">
        <f>'[1]2018'!O11</f>
        <v>54</v>
      </c>
      <c r="E101" s="98">
        <v>0</v>
      </c>
    </row>
    <row r="102" spans="1:5" hidden="1" x14ac:dyDescent="0.35">
      <c r="A102" s="85"/>
      <c r="B102" s="96" t="s">
        <v>626</v>
      </c>
      <c r="C102" s="104">
        <v>43344</v>
      </c>
      <c r="D102" s="85">
        <f>'[1]2018'!O12</f>
        <v>0</v>
      </c>
      <c r="E102" s="98">
        <v>0</v>
      </c>
    </row>
    <row r="103" spans="1:5" hidden="1" x14ac:dyDescent="0.35">
      <c r="A103" s="85"/>
      <c r="B103" s="96" t="s">
        <v>628</v>
      </c>
      <c r="C103" s="104">
        <v>43344</v>
      </c>
      <c r="D103" s="85">
        <f>'[1]2018'!O13</f>
        <v>0</v>
      </c>
      <c r="E103" s="98">
        <v>0</v>
      </c>
    </row>
    <row r="104" spans="1:5" hidden="1" x14ac:dyDescent="0.35">
      <c r="A104" s="85"/>
      <c r="B104" s="96" t="s">
        <v>630</v>
      </c>
      <c r="C104" s="104">
        <v>43344</v>
      </c>
      <c r="D104" s="85">
        <f>'[1]2018'!O14</f>
        <v>0</v>
      </c>
      <c r="E104" s="98">
        <v>0</v>
      </c>
    </row>
    <row r="105" spans="1:5" hidden="1" x14ac:dyDescent="0.35">
      <c r="A105" s="85"/>
      <c r="B105" s="96" t="s">
        <v>632</v>
      </c>
      <c r="C105" s="104">
        <v>43344</v>
      </c>
      <c r="D105" s="85">
        <f>'[1]2018'!O15</f>
        <v>0</v>
      </c>
      <c r="E105" s="98">
        <v>0</v>
      </c>
    </row>
    <row r="106" spans="1:5" hidden="1" x14ac:dyDescent="0.35">
      <c r="A106" s="85"/>
      <c r="B106" s="96" t="s">
        <v>634</v>
      </c>
      <c r="C106" s="104">
        <v>43344</v>
      </c>
      <c r="D106" s="102">
        <v>0</v>
      </c>
      <c r="E106" s="98">
        <v>0</v>
      </c>
    </row>
    <row r="107" spans="1:5" hidden="1" x14ac:dyDescent="0.35">
      <c r="A107" s="85"/>
      <c r="B107" s="96" t="s">
        <v>636</v>
      </c>
      <c r="C107" s="104">
        <v>43344</v>
      </c>
      <c r="D107" s="85">
        <f>'[1]2018'!O17</f>
        <v>0</v>
      </c>
      <c r="E107" s="98">
        <v>0</v>
      </c>
    </row>
    <row r="108" spans="1:5" hidden="1" x14ac:dyDescent="0.35">
      <c r="A108" s="85"/>
      <c r="B108" s="96" t="s">
        <v>637</v>
      </c>
      <c r="C108" s="104">
        <v>43344</v>
      </c>
      <c r="D108" s="85">
        <f>'[1]2018'!O18</f>
        <v>0</v>
      </c>
      <c r="E108" s="98">
        <v>0</v>
      </c>
    </row>
    <row r="109" spans="1:5" hidden="1" x14ac:dyDescent="0.35">
      <c r="A109" s="249" t="s">
        <v>638</v>
      </c>
      <c r="B109" s="250"/>
      <c r="C109" s="251"/>
      <c r="D109" s="103">
        <f>SUM(D98:D108)</f>
        <v>203</v>
      </c>
      <c r="E109" s="91">
        <f>SUM(E98:E108)</f>
        <v>0</v>
      </c>
    </row>
    <row r="110" spans="1:5" hidden="1" x14ac:dyDescent="0.35">
      <c r="A110" s="85"/>
      <c r="B110" s="96" t="s">
        <v>617</v>
      </c>
      <c r="C110" s="104" t="s">
        <v>662</v>
      </c>
      <c r="D110" s="106">
        <f>'[1]2019'!C8</f>
        <v>0</v>
      </c>
      <c r="E110" s="98">
        <v>0</v>
      </c>
    </row>
    <row r="111" spans="1:5" hidden="1" x14ac:dyDescent="0.35">
      <c r="A111" s="85"/>
      <c r="B111" s="96" t="s">
        <v>619</v>
      </c>
      <c r="C111" s="104" t="s">
        <v>662</v>
      </c>
      <c r="D111" s="106">
        <f>'[1]2019'!C9</f>
        <v>1918</v>
      </c>
      <c r="E111" s="98">
        <v>0</v>
      </c>
    </row>
    <row r="112" spans="1:5" hidden="1" x14ac:dyDescent="0.35">
      <c r="A112" s="85"/>
      <c r="B112" s="96" t="s">
        <v>621</v>
      </c>
      <c r="C112" s="104" t="s">
        <v>662</v>
      </c>
      <c r="D112" s="106">
        <f>'[1]2019'!C10</f>
        <v>1056</v>
      </c>
      <c r="E112" s="98">
        <v>0</v>
      </c>
    </row>
    <row r="113" spans="1:5" hidden="1" x14ac:dyDescent="0.35">
      <c r="A113" s="85"/>
      <c r="B113" s="96" t="s">
        <v>623</v>
      </c>
      <c r="C113" s="104" t="s">
        <v>662</v>
      </c>
      <c r="D113" s="106">
        <f>'[1]2019'!C11</f>
        <v>64</v>
      </c>
      <c r="E113" s="98">
        <v>0</v>
      </c>
    </row>
    <row r="114" spans="1:5" hidden="1" x14ac:dyDescent="0.35">
      <c r="A114" s="85"/>
      <c r="B114" s="96" t="s">
        <v>626</v>
      </c>
      <c r="C114" s="104" t="s">
        <v>662</v>
      </c>
      <c r="D114" s="106">
        <f>'[1]2019'!C12</f>
        <v>0</v>
      </c>
      <c r="E114" s="98">
        <v>0</v>
      </c>
    </row>
    <row r="115" spans="1:5" hidden="1" x14ac:dyDescent="0.35">
      <c r="A115" s="85"/>
      <c r="B115" s="96" t="s">
        <v>628</v>
      </c>
      <c r="C115" s="104" t="s">
        <v>662</v>
      </c>
      <c r="D115" s="106">
        <f>'[1]2019'!C13</f>
        <v>0</v>
      </c>
      <c r="E115" s="98">
        <v>0</v>
      </c>
    </row>
    <row r="116" spans="1:5" hidden="1" x14ac:dyDescent="0.35">
      <c r="A116" s="85"/>
      <c r="B116" s="96" t="s">
        <v>630</v>
      </c>
      <c r="C116" s="104" t="s">
        <v>662</v>
      </c>
      <c r="D116" s="106">
        <f>'[1]2019'!C14</f>
        <v>0</v>
      </c>
      <c r="E116" s="98">
        <v>0</v>
      </c>
    </row>
    <row r="117" spans="1:5" hidden="1" x14ac:dyDescent="0.35">
      <c r="A117" s="85"/>
      <c r="B117" s="96" t="s">
        <v>632</v>
      </c>
      <c r="C117" s="104" t="s">
        <v>662</v>
      </c>
      <c r="D117" s="106">
        <f>'[1]2019'!C15</f>
        <v>0</v>
      </c>
      <c r="E117" s="98">
        <v>0</v>
      </c>
    </row>
    <row r="118" spans="1:5" hidden="1" x14ac:dyDescent="0.35">
      <c r="A118" s="85"/>
      <c r="B118" s="96" t="s">
        <v>634</v>
      </c>
      <c r="C118" s="104" t="s">
        <v>662</v>
      </c>
      <c r="D118" s="106">
        <f>'[1]2019'!C16</f>
        <v>0</v>
      </c>
      <c r="E118" s="98">
        <v>0</v>
      </c>
    </row>
    <row r="119" spans="1:5" hidden="1" x14ac:dyDescent="0.35">
      <c r="A119" s="85"/>
      <c r="B119" s="96" t="s">
        <v>636</v>
      </c>
      <c r="C119" s="104" t="s">
        <v>662</v>
      </c>
      <c r="D119" s="106">
        <f>'[1]2019'!C17</f>
        <v>0</v>
      </c>
      <c r="E119" s="98">
        <v>0</v>
      </c>
    </row>
    <row r="120" spans="1:5" hidden="1" x14ac:dyDescent="0.35">
      <c r="A120" s="85"/>
      <c r="B120" s="96" t="s">
        <v>637</v>
      </c>
      <c r="C120" s="104" t="s">
        <v>662</v>
      </c>
      <c r="D120" s="106">
        <f>'[1]2019'!C18</f>
        <v>0</v>
      </c>
      <c r="E120" s="98">
        <v>0</v>
      </c>
    </row>
    <row r="121" spans="1:5" hidden="1" x14ac:dyDescent="0.35">
      <c r="A121" s="249" t="s">
        <v>638</v>
      </c>
      <c r="B121" s="250"/>
      <c r="C121" s="251"/>
      <c r="D121" s="103">
        <f>SUM(D110:D120)</f>
        <v>3038</v>
      </c>
      <c r="E121" s="91">
        <f>SUM(E110:E120)</f>
        <v>0</v>
      </c>
    </row>
    <row r="122" spans="1:5" hidden="1" x14ac:dyDescent="0.35">
      <c r="A122" s="85"/>
      <c r="B122" s="96" t="s">
        <v>617</v>
      </c>
      <c r="C122" s="104" t="s">
        <v>663</v>
      </c>
      <c r="D122" s="107">
        <f>'[1]2019'!D8</f>
        <v>818</v>
      </c>
      <c r="E122" s="98">
        <v>0</v>
      </c>
    </row>
    <row r="123" spans="1:5" hidden="1" x14ac:dyDescent="0.35">
      <c r="A123" s="85"/>
      <c r="B123" s="96" t="s">
        <v>619</v>
      </c>
      <c r="C123" s="104" t="s">
        <v>663</v>
      </c>
      <c r="D123" s="107">
        <f>'[1]2019'!D9</f>
        <v>2305</v>
      </c>
      <c r="E123" s="98">
        <v>0</v>
      </c>
    </row>
    <row r="124" spans="1:5" hidden="1" x14ac:dyDescent="0.35">
      <c r="A124" s="85"/>
      <c r="B124" s="96" t="s">
        <v>621</v>
      </c>
      <c r="C124" s="104" t="s">
        <v>663</v>
      </c>
      <c r="D124" s="107">
        <f>'[1]2019'!D10</f>
        <v>0</v>
      </c>
      <c r="E124" s="98">
        <v>0</v>
      </c>
    </row>
    <row r="125" spans="1:5" hidden="1" x14ac:dyDescent="0.35">
      <c r="A125" s="85"/>
      <c r="B125" s="96" t="s">
        <v>623</v>
      </c>
      <c r="C125" s="104" t="s">
        <v>663</v>
      </c>
      <c r="D125" s="107">
        <f>'[1]2019'!D11</f>
        <v>137</v>
      </c>
      <c r="E125" s="98">
        <v>0</v>
      </c>
    </row>
    <row r="126" spans="1:5" hidden="1" x14ac:dyDescent="0.35">
      <c r="A126" s="85"/>
      <c r="B126" s="96" t="s">
        <v>626</v>
      </c>
      <c r="C126" s="104" t="s">
        <v>663</v>
      </c>
      <c r="D126" s="107">
        <f>'[1]2019'!D12</f>
        <v>432</v>
      </c>
      <c r="E126" s="98">
        <v>0</v>
      </c>
    </row>
    <row r="127" spans="1:5" hidden="1" x14ac:dyDescent="0.35">
      <c r="A127" s="85"/>
      <c r="B127" s="96" t="s">
        <v>628</v>
      </c>
      <c r="C127" s="104" t="s">
        <v>663</v>
      </c>
      <c r="D127" s="107">
        <f>'[1]2019'!D13</f>
        <v>5</v>
      </c>
      <c r="E127" s="98">
        <v>0</v>
      </c>
    </row>
    <row r="128" spans="1:5" hidden="1" x14ac:dyDescent="0.35">
      <c r="A128" s="85"/>
      <c r="B128" s="96" t="s">
        <v>630</v>
      </c>
      <c r="C128" s="104" t="s">
        <v>663</v>
      </c>
      <c r="D128" s="107">
        <f>'[1]2019'!D14</f>
        <v>9</v>
      </c>
      <c r="E128" s="98">
        <v>0</v>
      </c>
    </row>
    <row r="129" spans="1:5" hidden="1" x14ac:dyDescent="0.35">
      <c r="A129" s="85"/>
      <c r="B129" s="96" t="s">
        <v>632</v>
      </c>
      <c r="C129" s="104" t="s">
        <v>663</v>
      </c>
      <c r="D129" s="107">
        <f>'[1]2019'!D15</f>
        <v>93</v>
      </c>
      <c r="E129" s="98">
        <v>0</v>
      </c>
    </row>
    <row r="130" spans="1:5" hidden="1" x14ac:dyDescent="0.35">
      <c r="A130" s="85"/>
      <c r="B130" s="96" t="s">
        <v>634</v>
      </c>
      <c r="C130" s="104" t="s">
        <v>663</v>
      </c>
      <c r="D130" s="107">
        <f>'[1]2019'!D16</f>
        <v>1050</v>
      </c>
      <c r="E130" s="98">
        <v>0</v>
      </c>
    </row>
    <row r="131" spans="1:5" hidden="1" x14ac:dyDescent="0.35">
      <c r="A131" s="85"/>
      <c r="B131" s="96" t="s">
        <v>636</v>
      </c>
      <c r="C131" s="104" t="s">
        <v>663</v>
      </c>
      <c r="D131" s="107">
        <f>'[1]2019'!D17</f>
        <v>281</v>
      </c>
      <c r="E131" s="98">
        <v>0</v>
      </c>
    </row>
    <row r="132" spans="1:5" hidden="1" x14ac:dyDescent="0.35">
      <c r="A132" s="85"/>
      <c r="B132" s="96" t="s">
        <v>637</v>
      </c>
      <c r="C132" s="104" t="s">
        <v>663</v>
      </c>
      <c r="D132" s="107">
        <f>'[1]2019'!D18</f>
        <v>30</v>
      </c>
      <c r="E132" s="98">
        <v>0</v>
      </c>
    </row>
    <row r="133" spans="1:5" hidden="1" x14ac:dyDescent="0.35">
      <c r="A133" s="249" t="s">
        <v>638</v>
      </c>
      <c r="B133" s="250"/>
      <c r="C133" s="251"/>
      <c r="D133" s="103">
        <f>SUM(D122:D132)</f>
        <v>5160</v>
      </c>
      <c r="E133" s="91">
        <f>SUM(E122:E132)</f>
        <v>0</v>
      </c>
    </row>
    <row r="134" spans="1:5" hidden="1" x14ac:dyDescent="0.35">
      <c r="A134" s="85"/>
      <c r="B134" s="96" t="s">
        <v>617</v>
      </c>
      <c r="C134" s="104" t="s">
        <v>664</v>
      </c>
      <c r="D134" s="85">
        <f>'[1]2019'!E8</f>
        <v>1014</v>
      </c>
      <c r="E134" s="108">
        <v>0</v>
      </c>
    </row>
    <row r="135" spans="1:5" hidden="1" x14ac:dyDescent="0.35">
      <c r="A135" s="85"/>
      <c r="B135" s="96" t="s">
        <v>619</v>
      </c>
      <c r="C135" s="104" t="s">
        <v>664</v>
      </c>
      <c r="D135" s="85">
        <f>'[1]2019'!E9</f>
        <v>0</v>
      </c>
      <c r="E135" s="108">
        <v>0</v>
      </c>
    </row>
    <row r="136" spans="1:5" hidden="1" x14ac:dyDescent="0.35">
      <c r="A136" s="85"/>
      <c r="B136" s="96" t="s">
        <v>621</v>
      </c>
      <c r="C136" s="104" t="s">
        <v>664</v>
      </c>
      <c r="D136" s="85">
        <f>'[1]2019'!E10</f>
        <v>50</v>
      </c>
      <c r="E136" s="108">
        <v>0</v>
      </c>
    </row>
    <row r="137" spans="1:5" hidden="1" x14ac:dyDescent="0.35">
      <c r="A137" s="85"/>
      <c r="B137" s="96" t="s">
        <v>623</v>
      </c>
      <c r="C137" s="104" t="s">
        <v>664</v>
      </c>
      <c r="D137" s="85">
        <f>'[1]2019'!E11</f>
        <v>1120</v>
      </c>
      <c r="E137" s="108">
        <v>0</v>
      </c>
    </row>
    <row r="138" spans="1:5" hidden="1" x14ac:dyDescent="0.35">
      <c r="A138" s="85"/>
      <c r="B138" s="96" t="s">
        <v>626</v>
      </c>
      <c r="C138" s="104" t="s">
        <v>664</v>
      </c>
      <c r="D138" s="85">
        <f>'[1]2019'!E12</f>
        <v>1399</v>
      </c>
      <c r="E138" s="108">
        <v>0</v>
      </c>
    </row>
    <row r="139" spans="1:5" hidden="1" x14ac:dyDescent="0.35">
      <c r="A139" s="85"/>
      <c r="B139" s="96" t="s">
        <v>628</v>
      </c>
      <c r="C139" s="104" t="s">
        <v>664</v>
      </c>
      <c r="D139" s="85">
        <f>'[1]2019'!E13</f>
        <v>559</v>
      </c>
      <c r="E139" s="108">
        <v>0</v>
      </c>
    </row>
    <row r="140" spans="1:5" hidden="1" x14ac:dyDescent="0.35">
      <c r="A140" s="85"/>
      <c r="B140" s="96" t="s">
        <v>630</v>
      </c>
      <c r="C140" s="104" t="s">
        <v>664</v>
      </c>
      <c r="D140" s="85">
        <f>'[1]2019'!E14</f>
        <v>391</v>
      </c>
      <c r="E140" s="108">
        <v>0</v>
      </c>
    </row>
    <row r="141" spans="1:5" hidden="1" x14ac:dyDescent="0.35">
      <c r="A141" s="85"/>
      <c r="B141" s="96" t="s">
        <v>632</v>
      </c>
      <c r="C141" s="104" t="s">
        <v>664</v>
      </c>
      <c r="D141" s="85">
        <f>'[1]2019'!E15</f>
        <v>75</v>
      </c>
      <c r="E141" s="108">
        <v>0</v>
      </c>
    </row>
    <row r="142" spans="1:5" hidden="1" x14ac:dyDescent="0.35">
      <c r="A142" s="85"/>
      <c r="B142" s="96" t="s">
        <v>634</v>
      </c>
      <c r="C142" s="104" t="s">
        <v>664</v>
      </c>
      <c r="D142" s="85">
        <f>'[1]2019'!E16</f>
        <v>0</v>
      </c>
      <c r="E142" s="108">
        <v>0</v>
      </c>
    </row>
    <row r="143" spans="1:5" hidden="1" x14ac:dyDescent="0.35">
      <c r="A143" s="85"/>
      <c r="B143" s="96" t="s">
        <v>636</v>
      </c>
      <c r="C143" s="104" t="s">
        <v>664</v>
      </c>
      <c r="D143" s="85">
        <f>'[1]2019'!E17</f>
        <v>300</v>
      </c>
      <c r="E143" s="108">
        <v>0</v>
      </c>
    </row>
    <row r="144" spans="1:5" hidden="1" x14ac:dyDescent="0.35">
      <c r="A144" s="85"/>
      <c r="B144" s="96" t="s">
        <v>637</v>
      </c>
      <c r="C144" s="104" t="s">
        <v>664</v>
      </c>
      <c r="D144" s="85">
        <f>'[1]2019'!E18</f>
        <v>0</v>
      </c>
      <c r="E144" s="108">
        <v>0</v>
      </c>
    </row>
    <row r="145" spans="1:5" hidden="1" x14ac:dyDescent="0.35">
      <c r="A145" s="249" t="s">
        <v>638</v>
      </c>
      <c r="B145" s="250"/>
      <c r="C145" s="251"/>
      <c r="D145" s="109">
        <f>SUM(D134:D144)</f>
        <v>4908</v>
      </c>
      <c r="E145" s="91">
        <f>SUM(E134:E144)</f>
        <v>0</v>
      </c>
    </row>
    <row r="146" spans="1:5" hidden="1" x14ac:dyDescent="0.35">
      <c r="A146" s="85"/>
      <c r="B146" s="96" t="s">
        <v>617</v>
      </c>
      <c r="C146" s="97" t="s">
        <v>665</v>
      </c>
      <c r="D146" s="110">
        <f>'[1]2019'!F8</f>
        <v>1151</v>
      </c>
      <c r="E146" s="98">
        <v>0</v>
      </c>
    </row>
    <row r="147" spans="1:5" hidden="1" x14ac:dyDescent="0.35">
      <c r="A147" s="85"/>
      <c r="B147" s="96" t="s">
        <v>619</v>
      </c>
      <c r="C147" s="97" t="s">
        <v>665</v>
      </c>
      <c r="D147" s="110">
        <f>'[1]2019'!F9</f>
        <v>0</v>
      </c>
      <c r="E147" s="98">
        <v>0</v>
      </c>
    </row>
    <row r="148" spans="1:5" hidden="1" x14ac:dyDescent="0.35">
      <c r="A148" s="85"/>
      <c r="B148" s="96" t="s">
        <v>621</v>
      </c>
      <c r="C148" s="97" t="s">
        <v>665</v>
      </c>
      <c r="D148" s="110">
        <f>'[1]2019'!F10</f>
        <v>403</v>
      </c>
      <c r="E148" s="98">
        <v>0</v>
      </c>
    </row>
    <row r="149" spans="1:5" hidden="1" x14ac:dyDescent="0.35">
      <c r="A149" s="85"/>
      <c r="B149" s="96" t="s">
        <v>623</v>
      </c>
      <c r="C149" s="97" t="s">
        <v>665</v>
      </c>
      <c r="D149" s="110">
        <f>'[1]2019'!F11</f>
        <v>2332</v>
      </c>
      <c r="E149" s="98">
        <v>0</v>
      </c>
    </row>
    <row r="150" spans="1:5" hidden="1" x14ac:dyDescent="0.35">
      <c r="A150" s="85"/>
      <c r="B150" s="96" t="s">
        <v>626</v>
      </c>
      <c r="C150" s="97" t="s">
        <v>665</v>
      </c>
      <c r="D150" s="110">
        <f>'[1]2019'!F12</f>
        <v>2018</v>
      </c>
      <c r="E150" s="98">
        <v>0</v>
      </c>
    </row>
    <row r="151" spans="1:5" hidden="1" x14ac:dyDescent="0.35">
      <c r="A151" s="85"/>
      <c r="B151" s="96" t="s">
        <v>628</v>
      </c>
      <c r="C151" s="97" t="s">
        <v>665</v>
      </c>
      <c r="D151" s="110">
        <f>'[1]2019'!F13</f>
        <v>1408</v>
      </c>
      <c r="E151" s="98">
        <v>0</v>
      </c>
    </row>
    <row r="152" spans="1:5" hidden="1" x14ac:dyDescent="0.35">
      <c r="A152" s="85"/>
      <c r="B152" s="96" t="s">
        <v>630</v>
      </c>
      <c r="C152" s="97" t="s">
        <v>665</v>
      </c>
      <c r="D152" s="110">
        <f>'[1]2019'!F14</f>
        <v>1393</v>
      </c>
      <c r="E152" s="98">
        <v>0</v>
      </c>
    </row>
    <row r="153" spans="1:5" hidden="1" x14ac:dyDescent="0.35">
      <c r="A153" s="85"/>
      <c r="B153" s="96" t="s">
        <v>632</v>
      </c>
      <c r="C153" s="97" t="s">
        <v>665</v>
      </c>
      <c r="D153" s="110">
        <f>'[1]2019'!F15</f>
        <v>1495</v>
      </c>
      <c r="E153" s="98">
        <v>0</v>
      </c>
    </row>
    <row r="154" spans="1:5" hidden="1" x14ac:dyDescent="0.35">
      <c r="A154" s="85"/>
      <c r="B154" s="96" t="s">
        <v>634</v>
      </c>
      <c r="C154" s="97" t="s">
        <v>665</v>
      </c>
      <c r="D154" s="110">
        <f>'[1]2019'!F16</f>
        <v>0</v>
      </c>
      <c r="E154" s="98">
        <v>0</v>
      </c>
    </row>
    <row r="155" spans="1:5" hidden="1" x14ac:dyDescent="0.35">
      <c r="A155" s="85"/>
      <c r="B155" s="96" t="s">
        <v>636</v>
      </c>
      <c r="C155" s="97" t="s">
        <v>665</v>
      </c>
      <c r="D155" s="110">
        <f>'[1]2019'!F17</f>
        <v>0</v>
      </c>
      <c r="E155" s="98">
        <v>0</v>
      </c>
    </row>
    <row r="156" spans="1:5" hidden="1" x14ac:dyDescent="0.35">
      <c r="A156" s="85"/>
      <c r="B156" s="96" t="s">
        <v>637</v>
      </c>
      <c r="C156" s="97" t="s">
        <v>665</v>
      </c>
      <c r="D156" s="110">
        <f>'[1]2019'!F18</f>
        <v>0</v>
      </c>
      <c r="E156" s="98">
        <v>0</v>
      </c>
    </row>
    <row r="157" spans="1:5" ht="15" hidden="1" customHeight="1" x14ac:dyDescent="0.35">
      <c r="A157" s="249" t="s">
        <v>638</v>
      </c>
      <c r="B157" s="250"/>
      <c r="C157" s="251"/>
      <c r="D157" s="103">
        <f>SUM(D146:D156)</f>
        <v>10200</v>
      </c>
      <c r="E157" s="91">
        <f>SUM(E146:E156)</f>
        <v>0</v>
      </c>
    </row>
    <row r="158" spans="1:5" hidden="1" x14ac:dyDescent="0.35">
      <c r="A158" s="85"/>
      <c r="B158" s="96" t="s">
        <v>617</v>
      </c>
      <c r="C158" s="100" t="s">
        <v>666</v>
      </c>
      <c r="D158" s="110">
        <f>'[1]2019'!G8</f>
        <v>421</v>
      </c>
      <c r="E158" s="98">
        <v>0</v>
      </c>
    </row>
    <row r="159" spans="1:5" hidden="1" x14ac:dyDescent="0.35">
      <c r="A159" s="85"/>
      <c r="B159" s="96" t="s">
        <v>619</v>
      </c>
      <c r="C159" s="100" t="s">
        <v>666</v>
      </c>
      <c r="D159" s="110">
        <f>'[1]2019'!G9</f>
        <v>0</v>
      </c>
      <c r="E159" s="98">
        <v>0</v>
      </c>
    </row>
    <row r="160" spans="1:5" hidden="1" x14ac:dyDescent="0.35">
      <c r="A160" s="85"/>
      <c r="B160" s="96" t="s">
        <v>621</v>
      </c>
      <c r="C160" s="100" t="s">
        <v>666</v>
      </c>
      <c r="D160" s="110">
        <f>'[1]2019'!G10</f>
        <v>536</v>
      </c>
      <c r="E160" s="98">
        <v>0</v>
      </c>
    </row>
    <row r="161" spans="1:5" hidden="1" x14ac:dyDescent="0.35">
      <c r="A161" s="85"/>
      <c r="B161" s="96" t="s">
        <v>623</v>
      </c>
      <c r="C161" s="100" t="s">
        <v>666</v>
      </c>
      <c r="D161" s="110">
        <f>'[1]2019'!G11</f>
        <v>710</v>
      </c>
      <c r="E161" s="98">
        <v>0</v>
      </c>
    </row>
    <row r="162" spans="1:5" hidden="1" x14ac:dyDescent="0.35">
      <c r="A162" s="85"/>
      <c r="B162" s="96" t="s">
        <v>626</v>
      </c>
      <c r="C162" s="100" t="s">
        <v>666</v>
      </c>
      <c r="D162" s="110">
        <f>'[1]2019'!G12</f>
        <v>146</v>
      </c>
      <c r="E162" s="98">
        <v>0</v>
      </c>
    </row>
    <row r="163" spans="1:5" hidden="1" x14ac:dyDescent="0.35">
      <c r="A163" s="85"/>
      <c r="B163" s="96" t="s">
        <v>628</v>
      </c>
      <c r="C163" s="100" t="s">
        <v>666</v>
      </c>
      <c r="D163" s="110">
        <f>'[1]2019'!G13</f>
        <v>1184</v>
      </c>
      <c r="E163" s="98">
        <v>0</v>
      </c>
    </row>
    <row r="164" spans="1:5" hidden="1" x14ac:dyDescent="0.35">
      <c r="A164" s="85"/>
      <c r="B164" s="96" t="s">
        <v>630</v>
      </c>
      <c r="C164" s="100" t="s">
        <v>666</v>
      </c>
      <c r="D164" s="110">
        <f>'[1]2019'!G14</f>
        <v>1756</v>
      </c>
      <c r="E164" s="98">
        <v>0</v>
      </c>
    </row>
    <row r="165" spans="1:5" hidden="1" x14ac:dyDescent="0.35">
      <c r="A165" s="85"/>
      <c r="B165" s="96" t="s">
        <v>632</v>
      </c>
      <c r="C165" s="100" t="s">
        <v>666</v>
      </c>
      <c r="D165" s="110">
        <f>'[1]2019'!G15</f>
        <v>470</v>
      </c>
      <c r="E165" s="98">
        <v>0</v>
      </c>
    </row>
    <row r="166" spans="1:5" hidden="1" x14ac:dyDescent="0.35">
      <c r="A166" s="85"/>
      <c r="B166" s="96" t="s">
        <v>634</v>
      </c>
      <c r="C166" s="100" t="s">
        <v>666</v>
      </c>
      <c r="D166" s="110">
        <f>'[1]2019'!G16</f>
        <v>0</v>
      </c>
      <c r="E166" s="98">
        <v>0</v>
      </c>
    </row>
    <row r="167" spans="1:5" hidden="1" x14ac:dyDescent="0.35">
      <c r="A167" s="85"/>
      <c r="B167" s="96" t="s">
        <v>636</v>
      </c>
      <c r="C167" s="100" t="s">
        <v>666</v>
      </c>
      <c r="D167" s="110">
        <f>'[1]2019'!G17</f>
        <v>0</v>
      </c>
      <c r="E167" s="98">
        <v>0</v>
      </c>
    </row>
    <row r="168" spans="1:5" hidden="1" x14ac:dyDescent="0.35">
      <c r="A168" s="85"/>
      <c r="B168" s="96" t="s">
        <v>637</v>
      </c>
      <c r="C168" s="100" t="s">
        <v>666</v>
      </c>
      <c r="D168" s="110">
        <f>'[1]2019'!G18</f>
        <v>0</v>
      </c>
      <c r="E168" s="98">
        <v>0</v>
      </c>
    </row>
    <row r="169" spans="1:5" hidden="1" x14ac:dyDescent="0.35">
      <c r="A169" s="249" t="s">
        <v>638</v>
      </c>
      <c r="B169" s="250"/>
      <c r="C169" s="251"/>
      <c r="D169" s="103">
        <f>SUM(D158:D168)</f>
        <v>5223</v>
      </c>
      <c r="E169" s="91">
        <f>SUM(E158:E168)</f>
        <v>0</v>
      </c>
    </row>
    <row r="170" spans="1:5" hidden="1" x14ac:dyDescent="0.35">
      <c r="A170" s="85"/>
      <c r="B170" s="96" t="s">
        <v>617</v>
      </c>
      <c r="C170" s="97" t="s">
        <v>667</v>
      </c>
      <c r="D170" s="111">
        <f>'[1]2019'!H8</f>
        <v>0</v>
      </c>
      <c r="E170" s="98">
        <v>0</v>
      </c>
    </row>
    <row r="171" spans="1:5" hidden="1" x14ac:dyDescent="0.35">
      <c r="A171" s="85"/>
      <c r="B171" s="96" t="s">
        <v>619</v>
      </c>
      <c r="C171" s="97" t="s">
        <v>667</v>
      </c>
      <c r="D171" s="111">
        <f>'[1]2019'!H9</f>
        <v>0</v>
      </c>
      <c r="E171" s="98">
        <v>0</v>
      </c>
    </row>
    <row r="172" spans="1:5" hidden="1" x14ac:dyDescent="0.35">
      <c r="A172" s="85"/>
      <c r="B172" s="96" t="s">
        <v>621</v>
      </c>
      <c r="C172" s="97" t="s">
        <v>667</v>
      </c>
      <c r="D172" s="111">
        <f>'[1]2019'!H10</f>
        <v>301</v>
      </c>
      <c r="E172" s="98">
        <v>0</v>
      </c>
    </row>
    <row r="173" spans="1:5" hidden="1" x14ac:dyDescent="0.35">
      <c r="A173" s="85"/>
      <c r="B173" s="96" t="s">
        <v>623</v>
      </c>
      <c r="C173" s="97" t="s">
        <v>667</v>
      </c>
      <c r="D173" s="111">
        <f>'[1]2019'!H11</f>
        <v>0</v>
      </c>
      <c r="E173" s="98">
        <v>0</v>
      </c>
    </row>
    <row r="174" spans="1:5" hidden="1" x14ac:dyDescent="0.35">
      <c r="A174" s="85"/>
      <c r="B174" s="96" t="s">
        <v>626</v>
      </c>
      <c r="C174" s="97" t="s">
        <v>667</v>
      </c>
      <c r="D174" s="111">
        <f>'[1]2019'!H12</f>
        <v>0</v>
      </c>
      <c r="E174" s="98">
        <v>0</v>
      </c>
    </row>
    <row r="175" spans="1:5" hidden="1" x14ac:dyDescent="0.35">
      <c r="A175" s="85"/>
      <c r="B175" s="96" t="s">
        <v>628</v>
      </c>
      <c r="C175" s="97" t="s">
        <v>667</v>
      </c>
      <c r="D175" s="111">
        <f>'[1]2019'!H13</f>
        <v>135</v>
      </c>
      <c r="E175" s="98">
        <v>0</v>
      </c>
    </row>
    <row r="176" spans="1:5" hidden="1" x14ac:dyDescent="0.35">
      <c r="A176" s="85"/>
      <c r="B176" s="96" t="s">
        <v>630</v>
      </c>
      <c r="C176" s="97" t="s">
        <v>667</v>
      </c>
      <c r="D176" s="111">
        <f>'[1]2019'!H14</f>
        <v>905</v>
      </c>
      <c r="E176" s="98">
        <v>0</v>
      </c>
    </row>
    <row r="177" spans="1:5" hidden="1" x14ac:dyDescent="0.35">
      <c r="A177" s="85"/>
      <c r="B177" s="96" t="s">
        <v>632</v>
      </c>
      <c r="C177" s="97" t="s">
        <v>667</v>
      </c>
      <c r="D177" s="111">
        <f>'[1]2019'!H15</f>
        <v>742</v>
      </c>
      <c r="E177" s="98">
        <v>0</v>
      </c>
    </row>
    <row r="178" spans="1:5" hidden="1" x14ac:dyDescent="0.35">
      <c r="A178" s="85"/>
      <c r="B178" s="96" t="s">
        <v>634</v>
      </c>
      <c r="C178" s="97" t="s">
        <v>667</v>
      </c>
      <c r="D178" s="111">
        <f>'[1]2019'!H16</f>
        <v>0</v>
      </c>
      <c r="E178" s="98">
        <v>0</v>
      </c>
    </row>
    <row r="179" spans="1:5" hidden="1" x14ac:dyDescent="0.35">
      <c r="A179" s="85"/>
      <c r="B179" s="96" t="s">
        <v>636</v>
      </c>
      <c r="C179" s="97" t="s">
        <v>667</v>
      </c>
      <c r="D179" s="111">
        <f>'[1]2019'!H17</f>
        <v>0</v>
      </c>
      <c r="E179" s="98">
        <v>0</v>
      </c>
    </row>
    <row r="180" spans="1:5" hidden="1" x14ac:dyDescent="0.35">
      <c r="A180" s="85"/>
      <c r="B180" s="96" t="s">
        <v>637</v>
      </c>
      <c r="C180" s="97" t="s">
        <v>667</v>
      </c>
      <c r="D180" s="111">
        <f>'[1]2019'!H18</f>
        <v>0</v>
      </c>
      <c r="E180" s="98">
        <v>0</v>
      </c>
    </row>
    <row r="181" spans="1:5" hidden="1" x14ac:dyDescent="0.35">
      <c r="A181" s="249" t="s">
        <v>638</v>
      </c>
      <c r="B181" s="250"/>
      <c r="C181" s="251"/>
      <c r="D181" s="103">
        <f>SUM(D170:D180)</f>
        <v>2083</v>
      </c>
      <c r="E181" s="91">
        <f>SUM(E170:E180)</f>
        <v>0</v>
      </c>
    </row>
    <row r="182" spans="1:5" hidden="1" x14ac:dyDescent="0.35">
      <c r="A182" s="85"/>
      <c r="B182" s="96" t="s">
        <v>617</v>
      </c>
      <c r="C182" s="104">
        <v>43556</v>
      </c>
      <c r="D182" s="112">
        <f>'[1]2019'!J8</f>
        <v>76</v>
      </c>
      <c r="E182" s="98">
        <v>0</v>
      </c>
    </row>
    <row r="183" spans="1:5" hidden="1" x14ac:dyDescent="0.35">
      <c r="A183" s="85"/>
      <c r="B183" s="96" t="s">
        <v>619</v>
      </c>
      <c r="C183" s="104">
        <v>43557</v>
      </c>
      <c r="D183" s="112">
        <f>'[1]2019'!J9</f>
        <v>0</v>
      </c>
      <c r="E183" s="98">
        <v>0</v>
      </c>
    </row>
    <row r="184" spans="1:5" hidden="1" x14ac:dyDescent="0.35">
      <c r="A184" s="85"/>
      <c r="B184" s="96" t="s">
        <v>621</v>
      </c>
      <c r="C184" s="104">
        <v>43558</v>
      </c>
      <c r="D184" s="112">
        <f>'[1]2019'!J10</f>
        <v>0</v>
      </c>
      <c r="E184" s="98">
        <v>0</v>
      </c>
    </row>
    <row r="185" spans="1:5" hidden="1" x14ac:dyDescent="0.35">
      <c r="A185" s="85"/>
      <c r="B185" s="96" t="s">
        <v>623</v>
      </c>
      <c r="C185" s="104">
        <v>43559</v>
      </c>
      <c r="D185" s="112">
        <f>'[1]2019'!J11</f>
        <v>135</v>
      </c>
      <c r="E185" s="98">
        <v>0</v>
      </c>
    </row>
    <row r="186" spans="1:5" hidden="1" x14ac:dyDescent="0.35">
      <c r="A186" s="85"/>
      <c r="B186" s="96" t="s">
        <v>626</v>
      </c>
      <c r="C186" s="104">
        <v>43560</v>
      </c>
      <c r="D186" s="112">
        <f>'[1]2019'!J12</f>
        <v>289</v>
      </c>
      <c r="E186" s="98">
        <v>0</v>
      </c>
    </row>
    <row r="187" spans="1:5" hidden="1" x14ac:dyDescent="0.35">
      <c r="A187" s="85"/>
      <c r="B187" s="96" t="s">
        <v>628</v>
      </c>
      <c r="C187" s="104">
        <v>43561</v>
      </c>
      <c r="D187" s="112">
        <f>'[1]2019'!J13</f>
        <v>392</v>
      </c>
      <c r="E187" s="98">
        <v>0</v>
      </c>
    </row>
    <row r="188" spans="1:5" hidden="1" x14ac:dyDescent="0.35">
      <c r="A188" s="85"/>
      <c r="B188" s="96" t="s">
        <v>630</v>
      </c>
      <c r="C188" s="104">
        <v>43562</v>
      </c>
      <c r="D188" s="112">
        <f>'[1]2019'!J14</f>
        <v>55</v>
      </c>
      <c r="E188" s="98">
        <v>0</v>
      </c>
    </row>
    <row r="189" spans="1:5" hidden="1" x14ac:dyDescent="0.35">
      <c r="A189" s="85"/>
      <c r="B189" s="96" t="s">
        <v>632</v>
      </c>
      <c r="C189" s="104">
        <v>43563</v>
      </c>
      <c r="D189" s="112">
        <f>'[1]2019'!J15</f>
        <v>550</v>
      </c>
      <c r="E189" s="98">
        <v>0</v>
      </c>
    </row>
    <row r="190" spans="1:5" hidden="1" x14ac:dyDescent="0.35">
      <c r="A190" s="85"/>
      <c r="B190" s="96" t="s">
        <v>634</v>
      </c>
      <c r="C190" s="104">
        <v>43564</v>
      </c>
      <c r="D190" s="112">
        <f>'[1]2019'!J16</f>
        <v>0</v>
      </c>
      <c r="E190" s="98">
        <v>0</v>
      </c>
    </row>
    <row r="191" spans="1:5" hidden="1" x14ac:dyDescent="0.35">
      <c r="A191" s="85"/>
      <c r="B191" s="96" t="s">
        <v>636</v>
      </c>
      <c r="C191" s="104">
        <v>43565</v>
      </c>
      <c r="D191" s="112">
        <f>'[1]2019'!J17</f>
        <v>0</v>
      </c>
      <c r="E191" s="98">
        <v>0</v>
      </c>
    </row>
    <row r="192" spans="1:5" hidden="1" x14ac:dyDescent="0.35">
      <c r="A192" s="85"/>
      <c r="B192" s="96" t="s">
        <v>637</v>
      </c>
      <c r="C192" s="104">
        <v>43566</v>
      </c>
      <c r="D192" s="112">
        <f>'[1]2019'!J18</f>
        <v>0</v>
      </c>
      <c r="E192" s="98">
        <v>0</v>
      </c>
    </row>
    <row r="193" spans="1:5" hidden="1" x14ac:dyDescent="0.35">
      <c r="A193" s="85"/>
      <c r="B193" s="85"/>
      <c r="C193" s="104"/>
      <c r="D193" s="105">
        <f>SUM(D182:D192)</f>
        <v>1497</v>
      </c>
      <c r="E193" s="91">
        <f>SUM(E182:E192)</f>
        <v>0</v>
      </c>
    </row>
    <row r="194" spans="1:5" hidden="1" x14ac:dyDescent="0.35">
      <c r="A194" s="85"/>
      <c r="B194" s="96" t="s">
        <v>617</v>
      </c>
      <c r="C194" s="104" t="s">
        <v>668</v>
      </c>
      <c r="D194" s="112">
        <f>'[1]2019'!K8</f>
        <v>59</v>
      </c>
      <c r="E194" s="98">
        <v>0</v>
      </c>
    </row>
    <row r="195" spans="1:5" hidden="1" x14ac:dyDescent="0.35">
      <c r="A195" s="85"/>
      <c r="B195" s="96" t="s">
        <v>619</v>
      </c>
      <c r="C195" s="104" t="s">
        <v>668</v>
      </c>
      <c r="D195" s="112">
        <f>'[1]2019'!K9</f>
        <v>0</v>
      </c>
      <c r="E195" s="98">
        <v>0</v>
      </c>
    </row>
    <row r="196" spans="1:5" hidden="1" x14ac:dyDescent="0.35">
      <c r="A196" s="85"/>
      <c r="B196" s="96" t="s">
        <v>621</v>
      </c>
      <c r="C196" s="104" t="s">
        <v>668</v>
      </c>
      <c r="D196" s="112">
        <f>'[1]2019'!K10</f>
        <v>0</v>
      </c>
      <c r="E196" s="98">
        <v>0</v>
      </c>
    </row>
    <row r="197" spans="1:5" hidden="1" x14ac:dyDescent="0.35">
      <c r="A197" s="85"/>
      <c r="B197" s="96" t="s">
        <v>623</v>
      </c>
      <c r="C197" s="104" t="s">
        <v>668</v>
      </c>
      <c r="D197" s="112">
        <f>'[1]2019'!K11</f>
        <v>55</v>
      </c>
      <c r="E197" s="98">
        <v>0</v>
      </c>
    </row>
    <row r="198" spans="1:5" hidden="1" x14ac:dyDescent="0.35">
      <c r="A198" s="85"/>
      <c r="B198" s="96" t="s">
        <v>626</v>
      </c>
      <c r="C198" s="104" t="s">
        <v>668</v>
      </c>
      <c r="D198" s="112">
        <f>'[1]2019'!K12</f>
        <v>245</v>
      </c>
      <c r="E198" s="98">
        <v>0</v>
      </c>
    </row>
    <row r="199" spans="1:5" hidden="1" x14ac:dyDescent="0.35">
      <c r="A199" s="85"/>
      <c r="B199" s="96" t="s">
        <v>628</v>
      </c>
      <c r="C199" s="104" t="s">
        <v>668</v>
      </c>
      <c r="D199" s="112">
        <f>'[1]2019'!K13</f>
        <v>28</v>
      </c>
      <c r="E199" s="98">
        <v>0</v>
      </c>
    </row>
    <row r="200" spans="1:5" hidden="1" x14ac:dyDescent="0.35">
      <c r="A200" s="85"/>
      <c r="B200" s="96" t="s">
        <v>630</v>
      </c>
      <c r="C200" s="104" t="s">
        <v>668</v>
      </c>
      <c r="D200" s="112">
        <f>'[1]2019'!K14</f>
        <v>0</v>
      </c>
      <c r="E200" s="98">
        <v>0</v>
      </c>
    </row>
    <row r="201" spans="1:5" hidden="1" x14ac:dyDescent="0.35">
      <c r="A201" s="85"/>
      <c r="B201" s="96" t="s">
        <v>632</v>
      </c>
      <c r="C201" s="104" t="s">
        <v>668</v>
      </c>
      <c r="D201" s="112">
        <f>'[1]2019'!K15</f>
        <v>383</v>
      </c>
      <c r="E201" s="98">
        <v>0</v>
      </c>
    </row>
    <row r="202" spans="1:5" hidden="1" x14ac:dyDescent="0.35">
      <c r="A202" s="85"/>
      <c r="B202" s="96" t="s">
        <v>634</v>
      </c>
      <c r="C202" s="104" t="s">
        <v>668</v>
      </c>
      <c r="D202" s="112">
        <f>'[1]2019'!K16</f>
        <v>0</v>
      </c>
      <c r="E202" s="98">
        <v>0</v>
      </c>
    </row>
    <row r="203" spans="1:5" hidden="1" x14ac:dyDescent="0.35">
      <c r="A203" s="85"/>
      <c r="B203" s="96" t="s">
        <v>636</v>
      </c>
      <c r="C203" s="104" t="s">
        <v>668</v>
      </c>
      <c r="D203" s="112">
        <f>'[1]2019'!K17</f>
        <v>0</v>
      </c>
      <c r="E203" s="98">
        <v>0</v>
      </c>
    </row>
    <row r="204" spans="1:5" hidden="1" x14ac:dyDescent="0.35">
      <c r="A204" s="85"/>
      <c r="B204" s="96" t="s">
        <v>637</v>
      </c>
      <c r="C204" s="104" t="s">
        <v>668</v>
      </c>
      <c r="D204" s="112">
        <f>'[1]2019'!K18</f>
        <v>0</v>
      </c>
      <c r="E204" s="98">
        <v>0</v>
      </c>
    </row>
    <row r="205" spans="1:5" hidden="1" x14ac:dyDescent="0.35">
      <c r="A205" s="249" t="s">
        <v>638</v>
      </c>
      <c r="B205" s="250"/>
      <c r="C205" s="251"/>
      <c r="D205" s="113">
        <f>SUM(D194:D204)</f>
        <v>770</v>
      </c>
      <c r="E205" s="91">
        <f>SUM(E194:E204)</f>
        <v>0</v>
      </c>
    </row>
    <row r="206" spans="1:5" hidden="1" x14ac:dyDescent="0.35">
      <c r="A206" s="85"/>
      <c r="B206" s="96" t="s">
        <v>617</v>
      </c>
      <c r="C206" s="104" t="s">
        <v>669</v>
      </c>
      <c r="D206" s="112">
        <f>'[1]2019'!L8</f>
        <v>69</v>
      </c>
      <c r="E206" s="98">
        <v>0</v>
      </c>
    </row>
    <row r="207" spans="1:5" hidden="1" x14ac:dyDescent="0.35">
      <c r="A207" s="85"/>
      <c r="B207" s="96" t="s">
        <v>619</v>
      </c>
      <c r="C207" s="104" t="s">
        <v>669</v>
      </c>
      <c r="D207" s="112">
        <f>'[1]2019'!L9</f>
        <v>0</v>
      </c>
      <c r="E207" s="98">
        <v>0</v>
      </c>
    </row>
    <row r="208" spans="1:5" hidden="1" x14ac:dyDescent="0.35">
      <c r="A208" s="85"/>
      <c r="B208" s="96" t="s">
        <v>621</v>
      </c>
      <c r="C208" s="104" t="s">
        <v>669</v>
      </c>
      <c r="D208" s="112">
        <f>'[1]2019'!L10</f>
        <v>0</v>
      </c>
      <c r="E208" s="98">
        <v>0</v>
      </c>
    </row>
    <row r="209" spans="1:5" hidden="1" x14ac:dyDescent="0.35">
      <c r="A209" s="85"/>
      <c r="B209" s="96" t="s">
        <v>623</v>
      </c>
      <c r="C209" s="104" t="s">
        <v>669</v>
      </c>
      <c r="D209" s="112">
        <f>'[1]2019'!L11</f>
        <v>192</v>
      </c>
      <c r="E209" s="98">
        <v>0</v>
      </c>
    </row>
    <row r="210" spans="1:5" hidden="1" x14ac:dyDescent="0.35">
      <c r="A210" s="85"/>
      <c r="B210" s="96" t="s">
        <v>626</v>
      </c>
      <c r="C210" s="104" t="s">
        <v>669</v>
      </c>
      <c r="D210" s="112">
        <f>'[1]2019'!L12</f>
        <v>445</v>
      </c>
      <c r="E210" s="98">
        <v>0</v>
      </c>
    </row>
    <row r="211" spans="1:5" hidden="1" x14ac:dyDescent="0.35">
      <c r="A211" s="85"/>
      <c r="B211" s="96" t="s">
        <v>628</v>
      </c>
      <c r="C211" s="104" t="s">
        <v>669</v>
      </c>
      <c r="D211" s="112">
        <f>'[1]2019'!L13</f>
        <v>41</v>
      </c>
      <c r="E211" s="98">
        <v>0</v>
      </c>
    </row>
    <row r="212" spans="1:5" hidden="1" x14ac:dyDescent="0.35">
      <c r="A212" s="85"/>
      <c r="B212" s="96" t="s">
        <v>630</v>
      </c>
      <c r="C212" s="104" t="s">
        <v>669</v>
      </c>
      <c r="D212" s="112">
        <f>'[1]2019'!L14</f>
        <v>0</v>
      </c>
      <c r="E212" s="98">
        <v>0</v>
      </c>
    </row>
    <row r="213" spans="1:5" hidden="1" x14ac:dyDescent="0.35">
      <c r="A213" s="85"/>
      <c r="B213" s="96" t="s">
        <v>632</v>
      </c>
      <c r="C213" s="104" t="s">
        <v>669</v>
      </c>
      <c r="D213" s="112">
        <f>'[1]2019'!L15</f>
        <v>399</v>
      </c>
      <c r="E213" s="98">
        <v>0</v>
      </c>
    </row>
    <row r="214" spans="1:5" hidden="1" x14ac:dyDescent="0.35">
      <c r="A214" s="85"/>
      <c r="B214" s="96" t="s">
        <v>634</v>
      </c>
      <c r="C214" s="104" t="s">
        <v>669</v>
      </c>
      <c r="D214" s="112">
        <f>'[1]2019'!L16</f>
        <v>510</v>
      </c>
      <c r="E214" s="98">
        <v>0</v>
      </c>
    </row>
    <row r="215" spans="1:5" hidden="1" x14ac:dyDescent="0.35">
      <c r="A215" s="85"/>
      <c r="B215" s="96" t="s">
        <v>636</v>
      </c>
      <c r="C215" s="104" t="s">
        <v>669</v>
      </c>
      <c r="D215" s="112">
        <f>'[1]2019'!L17</f>
        <v>13</v>
      </c>
      <c r="E215" s="98">
        <v>0</v>
      </c>
    </row>
    <row r="216" spans="1:5" hidden="1" x14ac:dyDescent="0.35">
      <c r="A216" s="85"/>
      <c r="B216" s="96" t="s">
        <v>637</v>
      </c>
      <c r="C216" s="104" t="s">
        <v>669</v>
      </c>
      <c r="D216" s="112">
        <f>'[1]2019'!L18</f>
        <v>3132</v>
      </c>
      <c r="E216" s="98">
        <v>0</v>
      </c>
    </row>
    <row r="217" spans="1:5" hidden="1" x14ac:dyDescent="0.35">
      <c r="A217" s="249" t="s">
        <v>638</v>
      </c>
      <c r="B217" s="250"/>
      <c r="C217" s="251"/>
      <c r="D217" s="103">
        <f>SUM(D206:D216)</f>
        <v>4801</v>
      </c>
      <c r="E217" s="91">
        <f>SUM(E206:E216)</f>
        <v>0</v>
      </c>
    </row>
    <row r="218" spans="1:5" hidden="1" x14ac:dyDescent="0.35">
      <c r="A218" s="85"/>
      <c r="B218" s="96" t="s">
        <v>617</v>
      </c>
      <c r="C218" s="104" t="s">
        <v>670</v>
      </c>
      <c r="D218" s="112">
        <f>'[1]2019'!M8</f>
        <v>10</v>
      </c>
      <c r="E218" s="98">
        <v>0</v>
      </c>
    </row>
    <row r="219" spans="1:5" hidden="1" x14ac:dyDescent="0.35">
      <c r="A219" s="85"/>
      <c r="B219" s="96" t="s">
        <v>619</v>
      </c>
      <c r="C219" s="104" t="s">
        <v>670</v>
      </c>
      <c r="D219" s="112">
        <f>'[1]2019'!M9</f>
        <v>0</v>
      </c>
      <c r="E219" s="98">
        <v>0</v>
      </c>
    </row>
    <row r="220" spans="1:5" hidden="1" x14ac:dyDescent="0.35">
      <c r="A220" s="85"/>
      <c r="B220" s="96" t="s">
        <v>621</v>
      </c>
      <c r="C220" s="104" t="s">
        <v>670</v>
      </c>
      <c r="D220" s="112">
        <f>'[1]2019'!M10</f>
        <v>151</v>
      </c>
      <c r="E220" s="98">
        <v>0</v>
      </c>
    </row>
    <row r="221" spans="1:5" hidden="1" x14ac:dyDescent="0.35">
      <c r="A221" s="85"/>
      <c r="B221" s="96" t="s">
        <v>623</v>
      </c>
      <c r="C221" s="104" t="s">
        <v>670</v>
      </c>
      <c r="D221" s="112">
        <f>'[1]2019'!M11</f>
        <v>0</v>
      </c>
      <c r="E221" s="98">
        <v>0</v>
      </c>
    </row>
    <row r="222" spans="1:5" hidden="1" x14ac:dyDescent="0.35">
      <c r="A222" s="85"/>
      <c r="B222" s="96" t="s">
        <v>626</v>
      </c>
      <c r="C222" s="104" t="s">
        <v>670</v>
      </c>
      <c r="D222" s="112">
        <f>'[1]2019'!M12</f>
        <v>0</v>
      </c>
      <c r="E222" s="98">
        <v>0</v>
      </c>
    </row>
    <row r="223" spans="1:5" hidden="1" x14ac:dyDescent="0.35">
      <c r="A223" s="85"/>
      <c r="B223" s="96" t="s">
        <v>628</v>
      </c>
      <c r="C223" s="104" t="s">
        <v>670</v>
      </c>
      <c r="D223" s="112">
        <f>'[1]2019'!M13</f>
        <v>0</v>
      </c>
      <c r="E223" s="98">
        <v>0</v>
      </c>
    </row>
    <row r="224" spans="1:5" hidden="1" x14ac:dyDescent="0.35">
      <c r="A224" s="85"/>
      <c r="B224" s="96" t="s">
        <v>630</v>
      </c>
      <c r="C224" s="104" t="s">
        <v>670</v>
      </c>
      <c r="D224" s="112">
        <f>'[1]2019'!M14</f>
        <v>0</v>
      </c>
      <c r="E224" s="98">
        <v>0</v>
      </c>
    </row>
    <row r="225" spans="1:5" hidden="1" x14ac:dyDescent="0.35">
      <c r="A225" s="85"/>
      <c r="B225" s="96" t="s">
        <v>632</v>
      </c>
      <c r="C225" s="104" t="s">
        <v>670</v>
      </c>
      <c r="D225" s="112">
        <f>'[1]2019'!M15</f>
        <v>0</v>
      </c>
      <c r="E225" s="98">
        <v>0</v>
      </c>
    </row>
    <row r="226" spans="1:5" hidden="1" x14ac:dyDescent="0.35">
      <c r="A226" s="85"/>
      <c r="B226" s="96" t="s">
        <v>634</v>
      </c>
      <c r="C226" s="104" t="s">
        <v>670</v>
      </c>
      <c r="D226" s="112">
        <f>'[1]2019'!M16</f>
        <v>4191</v>
      </c>
      <c r="E226" s="98">
        <v>0</v>
      </c>
    </row>
    <row r="227" spans="1:5" hidden="1" x14ac:dyDescent="0.35">
      <c r="A227" s="85"/>
      <c r="B227" s="96" t="s">
        <v>636</v>
      </c>
      <c r="C227" s="104" t="s">
        <v>670</v>
      </c>
      <c r="D227" s="112">
        <f>'[1]2019'!M17</f>
        <v>3768</v>
      </c>
      <c r="E227" s="98">
        <v>0</v>
      </c>
    </row>
    <row r="228" spans="1:5" hidden="1" x14ac:dyDescent="0.35">
      <c r="A228" s="85"/>
      <c r="B228" s="96" t="s">
        <v>637</v>
      </c>
      <c r="C228" s="104" t="s">
        <v>670</v>
      </c>
      <c r="D228" s="112">
        <f>'[1]2019'!M18</f>
        <v>5211</v>
      </c>
      <c r="E228" s="98">
        <v>0</v>
      </c>
    </row>
    <row r="229" spans="1:5" hidden="1" x14ac:dyDescent="0.35">
      <c r="A229" s="249" t="s">
        <v>638</v>
      </c>
      <c r="B229" s="250"/>
      <c r="C229" s="251"/>
      <c r="D229" s="103">
        <f>SUM(D218:D228)</f>
        <v>13331</v>
      </c>
      <c r="E229" s="91">
        <f>SUM(E218:E228)</f>
        <v>0</v>
      </c>
    </row>
    <row r="230" spans="1:5" hidden="1" x14ac:dyDescent="0.35">
      <c r="A230" s="85"/>
      <c r="B230" s="96" t="s">
        <v>617</v>
      </c>
      <c r="C230" s="104" t="s">
        <v>671</v>
      </c>
      <c r="D230" s="112">
        <f>'[1]2019'!N8</f>
        <v>70</v>
      </c>
      <c r="E230" s="98">
        <v>0</v>
      </c>
    </row>
    <row r="231" spans="1:5" hidden="1" x14ac:dyDescent="0.35">
      <c r="A231" s="85"/>
      <c r="B231" s="96" t="s">
        <v>619</v>
      </c>
      <c r="C231" s="104" t="s">
        <v>671</v>
      </c>
      <c r="D231" s="112">
        <f>'[1]2019'!N9</f>
        <v>0</v>
      </c>
      <c r="E231" s="98">
        <v>0</v>
      </c>
    </row>
    <row r="232" spans="1:5" hidden="1" x14ac:dyDescent="0.35">
      <c r="A232" s="85"/>
      <c r="B232" s="96" t="s">
        <v>621</v>
      </c>
      <c r="C232" s="104" t="s">
        <v>671</v>
      </c>
      <c r="D232" s="112">
        <f>'[1]2019'!N10</f>
        <v>528</v>
      </c>
      <c r="E232" s="98">
        <v>0</v>
      </c>
    </row>
    <row r="233" spans="1:5" hidden="1" x14ac:dyDescent="0.35">
      <c r="A233" s="85"/>
      <c r="B233" s="96" t="s">
        <v>623</v>
      </c>
      <c r="C233" s="104" t="s">
        <v>671</v>
      </c>
      <c r="D233" s="112">
        <f>'[1]2019'!N11</f>
        <v>0</v>
      </c>
      <c r="E233" s="98">
        <v>0</v>
      </c>
    </row>
    <row r="234" spans="1:5" hidden="1" x14ac:dyDescent="0.35">
      <c r="A234" s="85"/>
      <c r="B234" s="96" t="s">
        <v>626</v>
      </c>
      <c r="C234" s="104" t="s">
        <v>671</v>
      </c>
      <c r="D234" s="112">
        <f>'[1]2019'!N12</f>
        <v>0</v>
      </c>
      <c r="E234" s="98">
        <v>0</v>
      </c>
    </row>
    <row r="235" spans="1:5" hidden="1" x14ac:dyDescent="0.35">
      <c r="A235" s="85"/>
      <c r="B235" s="96" t="s">
        <v>628</v>
      </c>
      <c r="C235" s="104" t="s">
        <v>671</v>
      </c>
      <c r="D235" s="112">
        <f>'[1]2019'!N13</f>
        <v>0</v>
      </c>
      <c r="E235" s="98">
        <v>0</v>
      </c>
    </row>
    <row r="236" spans="1:5" hidden="1" x14ac:dyDescent="0.35">
      <c r="A236" s="85"/>
      <c r="B236" s="96" t="s">
        <v>630</v>
      </c>
      <c r="C236" s="104" t="s">
        <v>671</v>
      </c>
      <c r="D236" s="112">
        <f>'[1]2019'!N14</f>
        <v>0</v>
      </c>
      <c r="E236" s="98">
        <v>0</v>
      </c>
    </row>
    <row r="237" spans="1:5" hidden="1" x14ac:dyDescent="0.35">
      <c r="A237" s="85"/>
      <c r="B237" s="96" t="s">
        <v>632</v>
      </c>
      <c r="C237" s="104" t="s">
        <v>671</v>
      </c>
      <c r="D237" s="112">
        <f>'[1]2019'!N15</f>
        <v>0</v>
      </c>
      <c r="E237" s="98">
        <v>0</v>
      </c>
    </row>
    <row r="238" spans="1:5" hidden="1" x14ac:dyDescent="0.35">
      <c r="A238" s="85"/>
      <c r="B238" s="96" t="s">
        <v>634</v>
      </c>
      <c r="C238" s="104" t="s">
        <v>671</v>
      </c>
      <c r="D238" s="112">
        <f>'[1]2019'!N16</f>
        <v>0</v>
      </c>
      <c r="E238" s="98">
        <v>0</v>
      </c>
    </row>
    <row r="239" spans="1:5" hidden="1" x14ac:dyDescent="0.35">
      <c r="A239" s="85"/>
      <c r="B239" s="96" t="s">
        <v>636</v>
      </c>
      <c r="C239" s="104" t="s">
        <v>671</v>
      </c>
      <c r="D239" s="112">
        <f>'[1]2019'!N17</f>
        <v>1214</v>
      </c>
      <c r="E239" s="98">
        <v>0</v>
      </c>
    </row>
    <row r="240" spans="1:5" hidden="1" x14ac:dyDescent="0.35">
      <c r="A240" s="85"/>
      <c r="B240" s="96" t="s">
        <v>637</v>
      </c>
      <c r="C240" s="104" t="s">
        <v>671</v>
      </c>
      <c r="D240" s="112">
        <f>'[1]2019'!N18</f>
        <v>0</v>
      </c>
      <c r="E240" s="98">
        <v>0</v>
      </c>
    </row>
    <row r="241" spans="1:5" hidden="1" x14ac:dyDescent="0.35">
      <c r="A241" s="249" t="s">
        <v>638</v>
      </c>
      <c r="B241" s="250"/>
      <c r="C241" s="251"/>
      <c r="D241" s="113">
        <f>SUM(D230:D240)</f>
        <v>1812</v>
      </c>
      <c r="E241" s="91">
        <f>SUM(E230:E240)</f>
        <v>0</v>
      </c>
    </row>
    <row r="242" spans="1:5" hidden="1" x14ac:dyDescent="0.35">
      <c r="A242" s="85"/>
      <c r="B242" s="96" t="s">
        <v>617</v>
      </c>
      <c r="C242" s="104">
        <v>43709</v>
      </c>
      <c r="D242" s="112">
        <f>'[1]2019'!O8</f>
        <v>370</v>
      </c>
      <c r="E242" s="98">
        <v>0</v>
      </c>
    </row>
    <row r="243" spans="1:5" hidden="1" x14ac:dyDescent="0.35">
      <c r="A243" s="85"/>
      <c r="B243" s="96" t="s">
        <v>619</v>
      </c>
      <c r="C243" s="104">
        <v>43709</v>
      </c>
      <c r="D243" s="112">
        <f>'[1]2019'!O9</f>
        <v>0</v>
      </c>
      <c r="E243" s="98">
        <v>0</v>
      </c>
    </row>
    <row r="244" spans="1:5" hidden="1" x14ac:dyDescent="0.35">
      <c r="A244" s="85"/>
      <c r="B244" s="96" t="s">
        <v>621</v>
      </c>
      <c r="C244" s="104">
        <v>43709</v>
      </c>
      <c r="D244" s="112">
        <f>'[1]2019'!O10</f>
        <v>555</v>
      </c>
      <c r="E244" s="98">
        <v>0</v>
      </c>
    </row>
    <row r="245" spans="1:5" hidden="1" x14ac:dyDescent="0.35">
      <c r="A245" s="85"/>
      <c r="B245" s="96" t="s">
        <v>623</v>
      </c>
      <c r="C245" s="104">
        <v>43709</v>
      </c>
      <c r="D245" s="112">
        <f>'[1]2019'!O11</f>
        <v>276</v>
      </c>
      <c r="E245" s="98">
        <v>0</v>
      </c>
    </row>
    <row r="246" spans="1:5" hidden="1" x14ac:dyDescent="0.35">
      <c r="A246" s="85"/>
      <c r="B246" s="96" t="s">
        <v>626</v>
      </c>
      <c r="C246" s="104">
        <v>43709</v>
      </c>
      <c r="D246" s="112">
        <f>'[1]2019'!O12</f>
        <v>0</v>
      </c>
      <c r="E246" s="98">
        <v>0</v>
      </c>
    </row>
    <row r="247" spans="1:5" hidden="1" x14ac:dyDescent="0.35">
      <c r="A247" s="85"/>
      <c r="B247" s="96" t="s">
        <v>628</v>
      </c>
      <c r="C247" s="104">
        <v>43709</v>
      </c>
      <c r="D247" s="112">
        <f>'[1]2019'!O13</f>
        <v>0</v>
      </c>
      <c r="E247" s="98">
        <v>0</v>
      </c>
    </row>
    <row r="248" spans="1:5" hidden="1" x14ac:dyDescent="0.35">
      <c r="A248" s="85"/>
      <c r="B248" s="96" t="s">
        <v>630</v>
      </c>
      <c r="C248" s="104">
        <v>43709</v>
      </c>
      <c r="D248" s="112">
        <f>'[1]2019'!O14</f>
        <v>0</v>
      </c>
      <c r="E248" s="98">
        <v>0</v>
      </c>
    </row>
    <row r="249" spans="1:5" hidden="1" x14ac:dyDescent="0.35">
      <c r="A249" s="85"/>
      <c r="B249" s="96" t="s">
        <v>632</v>
      </c>
      <c r="C249" s="104">
        <v>43709</v>
      </c>
      <c r="D249" s="112">
        <f>'[1]2019'!O15</f>
        <v>0</v>
      </c>
      <c r="E249" s="98">
        <v>0</v>
      </c>
    </row>
    <row r="250" spans="1:5" hidden="1" x14ac:dyDescent="0.35">
      <c r="A250" s="85"/>
      <c r="B250" s="96" t="s">
        <v>634</v>
      </c>
      <c r="C250" s="104">
        <v>43709</v>
      </c>
      <c r="D250" s="112">
        <f>'[1]2019'!O16</f>
        <v>0</v>
      </c>
      <c r="E250" s="98">
        <v>0</v>
      </c>
    </row>
    <row r="251" spans="1:5" hidden="1" x14ac:dyDescent="0.35">
      <c r="A251" s="85"/>
      <c r="B251" s="96" t="s">
        <v>636</v>
      </c>
      <c r="C251" s="104">
        <v>43709</v>
      </c>
      <c r="D251" s="112">
        <f>'[1]2019'!O17</f>
        <v>0</v>
      </c>
      <c r="E251" s="98">
        <v>0</v>
      </c>
    </row>
    <row r="252" spans="1:5" hidden="1" x14ac:dyDescent="0.35">
      <c r="A252" s="85"/>
      <c r="B252" s="96" t="s">
        <v>637</v>
      </c>
      <c r="C252" s="104">
        <v>43709</v>
      </c>
      <c r="D252" s="112">
        <f>'[1]2019'!O18</f>
        <v>50</v>
      </c>
      <c r="E252" s="98">
        <v>0</v>
      </c>
    </row>
    <row r="253" spans="1:5" hidden="1" x14ac:dyDescent="0.35">
      <c r="A253" s="249" t="s">
        <v>638</v>
      </c>
      <c r="B253" s="250"/>
      <c r="C253" s="251"/>
      <c r="D253" s="103">
        <f>SUM(D242:D252)</f>
        <v>1251</v>
      </c>
      <c r="E253" s="91">
        <f>SUM(E242:E252)</f>
        <v>0</v>
      </c>
    </row>
    <row r="254" spans="1:5" hidden="1" x14ac:dyDescent="0.35">
      <c r="A254" s="85"/>
      <c r="B254" s="96" t="s">
        <v>617</v>
      </c>
      <c r="C254" s="104" t="s">
        <v>672</v>
      </c>
      <c r="D254" s="114">
        <f>'[1]2020'!C8</f>
        <v>33</v>
      </c>
      <c r="E254" s="98">
        <v>0</v>
      </c>
    </row>
    <row r="255" spans="1:5" hidden="1" x14ac:dyDescent="0.35">
      <c r="A255" s="85"/>
      <c r="B255" s="96" t="s">
        <v>619</v>
      </c>
      <c r="C255" s="104" t="s">
        <v>672</v>
      </c>
      <c r="D255" s="114">
        <f>'[1]2020'!C9</f>
        <v>814</v>
      </c>
      <c r="E255" s="98">
        <v>0</v>
      </c>
    </row>
    <row r="256" spans="1:5" hidden="1" x14ac:dyDescent="0.35">
      <c r="A256" s="85"/>
      <c r="B256" s="96" t="s">
        <v>621</v>
      </c>
      <c r="C256" s="104" t="s">
        <v>672</v>
      </c>
      <c r="D256" s="114">
        <f>'[1]2020'!C10</f>
        <v>566</v>
      </c>
      <c r="E256" s="98">
        <v>0</v>
      </c>
    </row>
    <row r="257" spans="1:5" hidden="1" x14ac:dyDescent="0.35">
      <c r="A257" s="85"/>
      <c r="B257" s="96" t="s">
        <v>623</v>
      </c>
      <c r="C257" s="104" t="s">
        <v>672</v>
      </c>
      <c r="D257" s="114">
        <f>'[1]2020'!C11</f>
        <v>64</v>
      </c>
      <c r="E257" s="98">
        <v>0</v>
      </c>
    </row>
    <row r="258" spans="1:5" hidden="1" x14ac:dyDescent="0.35">
      <c r="A258" s="85"/>
      <c r="B258" s="96" t="s">
        <v>626</v>
      </c>
      <c r="C258" s="104" t="s">
        <v>672</v>
      </c>
      <c r="D258" s="114" t="str">
        <f>'[1]2020'!C12</f>
        <v>0</v>
      </c>
      <c r="E258" s="98">
        <v>0</v>
      </c>
    </row>
    <row r="259" spans="1:5" hidden="1" x14ac:dyDescent="0.35">
      <c r="A259" s="85"/>
      <c r="B259" s="96" t="s">
        <v>628</v>
      </c>
      <c r="C259" s="104" t="s">
        <v>672</v>
      </c>
      <c r="D259" s="114" t="str">
        <f>'[1]2020'!C13</f>
        <v>0</v>
      </c>
      <c r="E259" s="98">
        <v>0</v>
      </c>
    </row>
    <row r="260" spans="1:5" hidden="1" x14ac:dyDescent="0.35">
      <c r="A260" s="85"/>
      <c r="B260" s="96" t="s">
        <v>630</v>
      </c>
      <c r="C260" s="104" t="s">
        <v>672</v>
      </c>
      <c r="D260" s="114" t="str">
        <f>'[1]2020'!C14</f>
        <v>0</v>
      </c>
      <c r="E260" s="98">
        <v>0</v>
      </c>
    </row>
    <row r="261" spans="1:5" hidden="1" x14ac:dyDescent="0.35">
      <c r="A261" s="85"/>
      <c r="B261" s="96" t="s">
        <v>632</v>
      </c>
      <c r="C261" s="104" t="s">
        <v>672</v>
      </c>
      <c r="D261" s="114" t="str">
        <f>'[1]2020'!C15</f>
        <v>0</v>
      </c>
      <c r="E261" s="98">
        <v>0</v>
      </c>
    </row>
    <row r="262" spans="1:5" hidden="1" x14ac:dyDescent="0.35">
      <c r="A262" s="85"/>
      <c r="B262" s="96" t="s">
        <v>634</v>
      </c>
      <c r="C262" s="104" t="s">
        <v>672</v>
      </c>
      <c r="D262" s="114" t="str">
        <f>'[1]2020'!C16</f>
        <v>0</v>
      </c>
      <c r="E262" s="98">
        <v>0</v>
      </c>
    </row>
    <row r="263" spans="1:5" hidden="1" x14ac:dyDescent="0.35">
      <c r="A263" s="85"/>
      <c r="B263" s="96" t="s">
        <v>636</v>
      </c>
      <c r="C263" s="104" t="s">
        <v>672</v>
      </c>
      <c r="D263" s="114" t="str">
        <f>'[1]2020'!C17</f>
        <v>0</v>
      </c>
      <c r="E263" s="98">
        <v>0</v>
      </c>
    </row>
    <row r="264" spans="1:5" hidden="1" x14ac:dyDescent="0.35">
      <c r="A264" s="85"/>
      <c r="B264" s="96" t="s">
        <v>637</v>
      </c>
      <c r="C264" s="104" t="s">
        <v>672</v>
      </c>
      <c r="D264" s="114" t="str">
        <f>'[1]2020'!C18</f>
        <v>0</v>
      </c>
      <c r="E264" s="98">
        <v>0</v>
      </c>
    </row>
    <row r="265" spans="1:5" hidden="1" x14ac:dyDescent="0.35">
      <c r="A265" s="249" t="s">
        <v>638</v>
      </c>
      <c r="B265" s="250"/>
      <c r="C265" s="251"/>
      <c r="D265" s="103">
        <f>SUM(D254:D264)</f>
        <v>1477</v>
      </c>
      <c r="E265" s="91">
        <f>SUM(E254:E264)</f>
        <v>0</v>
      </c>
    </row>
    <row r="266" spans="1:5" hidden="1" x14ac:dyDescent="0.35">
      <c r="A266" s="85"/>
      <c r="B266" s="96" t="s">
        <v>617</v>
      </c>
      <c r="C266" s="104" t="s">
        <v>673</v>
      </c>
      <c r="D266" s="114">
        <f>'[1]2020'!D8</f>
        <v>406</v>
      </c>
      <c r="E266" s="98">
        <v>0</v>
      </c>
    </row>
    <row r="267" spans="1:5" hidden="1" x14ac:dyDescent="0.35">
      <c r="A267" s="85"/>
      <c r="B267" s="96" t="s">
        <v>619</v>
      </c>
      <c r="C267" s="104" t="s">
        <v>673</v>
      </c>
      <c r="D267" s="114">
        <f>'[1]2020'!D9</f>
        <v>1722</v>
      </c>
      <c r="E267" s="98">
        <v>0</v>
      </c>
    </row>
    <row r="268" spans="1:5" hidden="1" x14ac:dyDescent="0.35">
      <c r="A268" s="85"/>
      <c r="B268" s="96" t="s">
        <v>621</v>
      </c>
      <c r="C268" s="104" t="s">
        <v>673</v>
      </c>
      <c r="D268" s="114" t="str">
        <f>'[1]2020'!D10</f>
        <v>0</v>
      </c>
      <c r="E268" s="98">
        <v>0</v>
      </c>
    </row>
    <row r="269" spans="1:5" hidden="1" x14ac:dyDescent="0.35">
      <c r="A269" s="85"/>
      <c r="B269" s="96" t="s">
        <v>623</v>
      </c>
      <c r="C269" s="104" t="s">
        <v>673</v>
      </c>
      <c r="D269" s="114">
        <f>'[1]2020'!D11</f>
        <v>163</v>
      </c>
      <c r="E269" s="98">
        <v>0</v>
      </c>
    </row>
    <row r="270" spans="1:5" hidden="1" x14ac:dyDescent="0.35">
      <c r="A270" s="85"/>
      <c r="B270" s="96" t="s">
        <v>626</v>
      </c>
      <c r="C270" s="104" t="s">
        <v>673</v>
      </c>
      <c r="D270" s="114">
        <f>'[1]2020'!D12</f>
        <v>87</v>
      </c>
      <c r="E270" s="98">
        <v>0</v>
      </c>
    </row>
    <row r="271" spans="1:5" hidden="1" x14ac:dyDescent="0.35">
      <c r="A271" s="85"/>
      <c r="B271" s="96" t="s">
        <v>628</v>
      </c>
      <c r="C271" s="104" t="s">
        <v>673</v>
      </c>
      <c r="D271" s="114" t="str">
        <f>'[1]2020'!D13</f>
        <v>0</v>
      </c>
      <c r="E271" s="98">
        <v>0</v>
      </c>
    </row>
    <row r="272" spans="1:5" hidden="1" x14ac:dyDescent="0.35">
      <c r="A272" s="85"/>
      <c r="B272" s="96" t="s">
        <v>630</v>
      </c>
      <c r="C272" s="104" t="s">
        <v>673</v>
      </c>
      <c r="D272" s="114" t="str">
        <f>'[1]2020'!D14</f>
        <v>0</v>
      </c>
      <c r="E272" s="98">
        <v>0</v>
      </c>
    </row>
    <row r="273" spans="1:5" hidden="1" x14ac:dyDescent="0.35">
      <c r="A273" s="85"/>
      <c r="B273" s="96" t="s">
        <v>632</v>
      </c>
      <c r="C273" s="104" t="s">
        <v>673</v>
      </c>
      <c r="D273" s="114">
        <f>'[1]2020'!D15</f>
        <v>137</v>
      </c>
      <c r="E273" s="98">
        <v>0</v>
      </c>
    </row>
    <row r="274" spans="1:5" hidden="1" x14ac:dyDescent="0.35">
      <c r="A274" s="85"/>
      <c r="B274" s="96" t="s">
        <v>634</v>
      </c>
      <c r="C274" s="104" t="s">
        <v>673</v>
      </c>
      <c r="D274" s="114">
        <f>'[1]2020'!D16</f>
        <v>250</v>
      </c>
      <c r="E274" s="98">
        <v>0</v>
      </c>
    </row>
    <row r="275" spans="1:5" hidden="1" x14ac:dyDescent="0.35">
      <c r="A275" s="85"/>
      <c r="B275" s="96" t="s">
        <v>636</v>
      </c>
      <c r="C275" s="104" t="s">
        <v>673</v>
      </c>
      <c r="D275" s="114">
        <f>'[1]2020'!D17</f>
        <v>80</v>
      </c>
      <c r="E275" s="98">
        <v>0</v>
      </c>
    </row>
    <row r="276" spans="1:5" hidden="1" x14ac:dyDescent="0.35">
      <c r="A276" s="85"/>
      <c r="B276" s="96" t="s">
        <v>637</v>
      </c>
      <c r="C276" s="104" t="s">
        <v>673</v>
      </c>
      <c r="D276" s="114" t="str">
        <f>'[1]2020'!D18</f>
        <v>0</v>
      </c>
      <c r="E276" s="98">
        <v>0</v>
      </c>
    </row>
    <row r="277" spans="1:5" hidden="1" x14ac:dyDescent="0.35">
      <c r="A277" s="249" t="s">
        <v>638</v>
      </c>
      <c r="B277" s="250"/>
      <c r="C277" s="251"/>
      <c r="D277" s="103">
        <f>SUM(D266:D276)</f>
        <v>2845</v>
      </c>
      <c r="E277" s="91">
        <f>SUM(E266:E276)</f>
        <v>0</v>
      </c>
    </row>
    <row r="278" spans="1:5" hidden="1" x14ac:dyDescent="0.35">
      <c r="A278" s="85"/>
      <c r="B278" s="96" t="s">
        <v>617</v>
      </c>
      <c r="C278" s="104" t="s">
        <v>674</v>
      </c>
      <c r="D278" s="114">
        <f>'[1]2020'!E8</f>
        <v>1327</v>
      </c>
      <c r="E278" s="115">
        <f>'[1]puso 2017-2022'!D48</f>
        <v>2.71</v>
      </c>
    </row>
    <row r="279" spans="1:5" hidden="1" x14ac:dyDescent="0.35">
      <c r="A279" s="85"/>
      <c r="B279" s="96" t="s">
        <v>619</v>
      </c>
      <c r="C279" s="104" t="s">
        <v>674</v>
      </c>
      <c r="D279" s="114">
        <f>'[1]2020'!E9</f>
        <v>1041</v>
      </c>
      <c r="E279" s="115">
        <f>'[1]puso 2017-2022'!D49</f>
        <v>0</v>
      </c>
    </row>
    <row r="280" spans="1:5" hidden="1" x14ac:dyDescent="0.35">
      <c r="A280" s="85"/>
      <c r="B280" s="96" t="s">
        <v>621</v>
      </c>
      <c r="C280" s="104" t="s">
        <v>674</v>
      </c>
      <c r="D280" s="114">
        <f>'[1]2020'!E10</f>
        <v>485</v>
      </c>
      <c r="E280" s="115">
        <f>'[1]puso 2017-2022'!D50</f>
        <v>0</v>
      </c>
    </row>
    <row r="281" spans="1:5" hidden="1" x14ac:dyDescent="0.35">
      <c r="A281" s="85"/>
      <c r="B281" s="96" t="s">
        <v>623</v>
      </c>
      <c r="C281" s="104" t="s">
        <v>674</v>
      </c>
      <c r="D281" s="114">
        <f>'[1]2020'!E11</f>
        <v>157</v>
      </c>
      <c r="E281" s="115">
        <f>'[1]puso 2017-2022'!D51</f>
        <v>0</v>
      </c>
    </row>
    <row r="282" spans="1:5" hidden="1" x14ac:dyDescent="0.35">
      <c r="A282" s="85"/>
      <c r="B282" s="96" t="s">
        <v>626</v>
      </c>
      <c r="C282" s="104" t="s">
        <v>674</v>
      </c>
      <c r="D282" s="114">
        <f>'[1]2020'!E12</f>
        <v>216</v>
      </c>
      <c r="E282" s="115">
        <f>'[1]puso 2017-2022'!D52</f>
        <v>0</v>
      </c>
    </row>
    <row r="283" spans="1:5" hidden="1" x14ac:dyDescent="0.35">
      <c r="A283" s="85"/>
      <c r="B283" s="96" t="s">
        <v>628</v>
      </c>
      <c r="C283" s="104" t="s">
        <v>674</v>
      </c>
      <c r="D283" s="114">
        <f>'[1]2020'!E13</f>
        <v>27</v>
      </c>
      <c r="E283" s="115">
        <f>'[1]puso 2017-2022'!D53</f>
        <v>0</v>
      </c>
    </row>
    <row r="284" spans="1:5" hidden="1" x14ac:dyDescent="0.35">
      <c r="A284" s="85"/>
      <c r="B284" s="96" t="s">
        <v>630</v>
      </c>
      <c r="C284" s="104" t="s">
        <v>674</v>
      </c>
      <c r="D284" s="114">
        <f>'[1]2020'!E14</f>
        <v>30</v>
      </c>
      <c r="E284" s="115">
        <f>'[1]puso 2017-2022'!D54</f>
        <v>0</v>
      </c>
    </row>
    <row r="285" spans="1:5" hidden="1" x14ac:dyDescent="0.35">
      <c r="A285" s="85"/>
      <c r="B285" s="96" t="s">
        <v>632</v>
      </c>
      <c r="C285" s="104" t="s">
        <v>674</v>
      </c>
      <c r="D285" s="114">
        <f>'[1]2020'!E15</f>
        <v>262</v>
      </c>
      <c r="E285" s="115">
        <f>'[1]puso 2017-2022'!D55</f>
        <v>0</v>
      </c>
    </row>
    <row r="286" spans="1:5" hidden="1" x14ac:dyDescent="0.35">
      <c r="A286" s="85"/>
      <c r="B286" s="96" t="s">
        <v>634</v>
      </c>
      <c r="C286" s="104" t="s">
        <v>674</v>
      </c>
      <c r="D286" s="114">
        <f>'[1]2020'!E16</f>
        <v>300</v>
      </c>
      <c r="E286" s="115">
        <f>'[1]puso 2017-2022'!D56</f>
        <v>0</v>
      </c>
    </row>
    <row r="287" spans="1:5" hidden="1" x14ac:dyDescent="0.35">
      <c r="A287" s="85"/>
      <c r="B287" s="96" t="s">
        <v>636</v>
      </c>
      <c r="C287" s="104" t="s">
        <v>674</v>
      </c>
      <c r="D287" s="114">
        <f>'[1]2020'!E17</f>
        <v>320</v>
      </c>
      <c r="E287" s="115">
        <f>'[1]puso 2017-2022'!D57</f>
        <v>0</v>
      </c>
    </row>
    <row r="288" spans="1:5" hidden="1" x14ac:dyDescent="0.35">
      <c r="A288" s="85"/>
      <c r="B288" s="96" t="s">
        <v>637</v>
      </c>
      <c r="C288" s="104" t="s">
        <v>674</v>
      </c>
      <c r="D288" s="114">
        <f>'[1]2020'!E18</f>
        <v>300</v>
      </c>
      <c r="E288" s="115">
        <f>'[1]puso 2017-2022'!D58</f>
        <v>0</v>
      </c>
    </row>
    <row r="289" spans="1:5" hidden="1" x14ac:dyDescent="0.35">
      <c r="A289" s="249" t="s">
        <v>638</v>
      </c>
      <c r="B289" s="250"/>
      <c r="C289" s="251"/>
      <c r="D289" s="103">
        <f>SUM(D278:D288)</f>
        <v>4465</v>
      </c>
      <c r="E289" s="103">
        <f>SUM(E278:E288)</f>
        <v>2.71</v>
      </c>
    </row>
    <row r="290" spans="1:5" hidden="1" x14ac:dyDescent="0.35">
      <c r="A290" s="85"/>
      <c r="B290" s="96" t="s">
        <v>617</v>
      </c>
      <c r="C290" s="97" t="s">
        <v>675</v>
      </c>
      <c r="D290" s="114">
        <f>'[1]2020'!F8</f>
        <v>862</v>
      </c>
      <c r="E290" s="98">
        <v>0</v>
      </c>
    </row>
    <row r="291" spans="1:5" hidden="1" x14ac:dyDescent="0.35">
      <c r="A291" s="85"/>
      <c r="B291" s="96" t="s">
        <v>619</v>
      </c>
      <c r="C291" s="97" t="s">
        <v>675</v>
      </c>
      <c r="D291" s="114" t="str">
        <f>'[1]2020'!F9</f>
        <v>0</v>
      </c>
      <c r="E291" s="98">
        <v>0</v>
      </c>
    </row>
    <row r="292" spans="1:5" hidden="1" x14ac:dyDescent="0.35">
      <c r="A292" s="85"/>
      <c r="B292" s="96" t="s">
        <v>621</v>
      </c>
      <c r="C292" s="97" t="s">
        <v>675</v>
      </c>
      <c r="D292" s="114">
        <f>'[1]2020'!F10</f>
        <v>862</v>
      </c>
      <c r="E292" s="98">
        <v>0</v>
      </c>
    </row>
    <row r="293" spans="1:5" hidden="1" x14ac:dyDescent="0.35">
      <c r="A293" s="85"/>
      <c r="B293" s="96" t="s">
        <v>623</v>
      </c>
      <c r="C293" s="97" t="s">
        <v>675</v>
      </c>
      <c r="D293" s="114">
        <f>'[1]2020'!F11</f>
        <v>2971</v>
      </c>
      <c r="E293" s="98">
        <v>0</v>
      </c>
    </row>
    <row r="294" spans="1:5" hidden="1" x14ac:dyDescent="0.35">
      <c r="A294" s="85"/>
      <c r="B294" s="96" t="s">
        <v>626</v>
      </c>
      <c r="C294" s="97" t="s">
        <v>675</v>
      </c>
      <c r="D294" s="114">
        <f>'[1]2020'!F12</f>
        <v>1073</v>
      </c>
      <c r="E294" s="98">
        <v>0</v>
      </c>
    </row>
    <row r="295" spans="1:5" hidden="1" x14ac:dyDescent="0.35">
      <c r="A295" s="85"/>
      <c r="B295" s="96" t="s">
        <v>628</v>
      </c>
      <c r="C295" s="97" t="s">
        <v>675</v>
      </c>
      <c r="D295" s="114">
        <f>'[1]2020'!F13</f>
        <v>852</v>
      </c>
      <c r="E295" s="98">
        <v>0</v>
      </c>
    </row>
    <row r="296" spans="1:5" hidden="1" x14ac:dyDescent="0.35">
      <c r="A296" s="85"/>
      <c r="B296" s="96" t="s">
        <v>630</v>
      </c>
      <c r="C296" s="97" t="s">
        <v>675</v>
      </c>
      <c r="D296" s="114">
        <f>'[1]2020'!F14</f>
        <v>2177</v>
      </c>
      <c r="E296" s="98">
        <v>0</v>
      </c>
    </row>
    <row r="297" spans="1:5" hidden="1" x14ac:dyDescent="0.35">
      <c r="A297" s="85"/>
      <c r="B297" s="96" t="s">
        <v>632</v>
      </c>
      <c r="C297" s="97" t="s">
        <v>675</v>
      </c>
      <c r="D297" s="114">
        <f>'[1]2020'!F15</f>
        <v>299</v>
      </c>
      <c r="E297" s="98">
        <v>0</v>
      </c>
    </row>
    <row r="298" spans="1:5" hidden="1" x14ac:dyDescent="0.35">
      <c r="A298" s="85"/>
      <c r="B298" s="96" t="s">
        <v>634</v>
      </c>
      <c r="C298" s="97" t="s">
        <v>675</v>
      </c>
      <c r="D298" s="114" t="str">
        <f>'[1]2020'!F16</f>
        <v>0</v>
      </c>
      <c r="E298" s="98">
        <v>0</v>
      </c>
    </row>
    <row r="299" spans="1:5" hidden="1" x14ac:dyDescent="0.35">
      <c r="A299" s="85"/>
      <c r="B299" s="96" t="s">
        <v>636</v>
      </c>
      <c r="C299" s="97" t="s">
        <v>675</v>
      </c>
      <c r="D299" s="114" t="str">
        <f>'[1]2020'!F17</f>
        <v>0</v>
      </c>
      <c r="E299" s="98">
        <v>0</v>
      </c>
    </row>
    <row r="300" spans="1:5" hidden="1" x14ac:dyDescent="0.35">
      <c r="A300" s="85"/>
      <c r="B300" s="96" t="s">
        <v>637</v>
      </c>
      <c r="C300" s="97" t="s">
        <v>675</v>
      </c>
      <c r="D300" s="114" t="str">
        <f>'[1]2020'!F18</f>
        <v>0</v>
      </c>
      <c r="E300" s="98">
        <v>0</v>
      </c>
    </row>
    <row r="301" spans="1:5" ht="15" hidden="1" customHeight="1" x14ac:dyDescent="0.35">
      <c r="A301" s="249" t="s">
        <v>638</v>
      </c>
      <c r="B301" s="250"/>
      <c r="C301" s="251"/>
      <c r="D301" s="103">
        <f>SUM(D290:D300)</f>
        <v>9096</v>
      </c>
      <c r="E301" s="91">
        <f>SUM(E290:E300)</f>
        <v>0</v>
      </c>
    </row>
    <row r="302" spans="1:5" hidden="1" x14ac:dyDescent="0.35">
      <c r="A302" s="85"/>
      <c r="B302" s="96" t="s">
        <v>617</v>
      </c>
      <c r="C302" s="100" t="s">
        <v>676</v>
      </c>
      <c r="D302" s="116" t="str">
        <f>'[1]2020'!G8</f>
        <v>0</v>
      </c>
      <c r="E302" s="98">
        <v>0</v>
      </c>
    </row>
    <row r="303" spans="1:5" hidden="1" x14ac:dyDescent="0.35">
      <c r="A303" s="85"/>
      <c r="B303" s="96" t="s">
        <v>619</v>
      </c>
      <c r="C303" s="100" t="s">
        <v>676</v>
      </c>
      <c r="D303" s="116" t="str">
        <f>'[1]2020'!G9</f>
        <v>0</v>
      </c>
      <c r="E303" s="98">
        <v>0</v>
      </c>
    </row>
    <row r="304" spans="1:5" hidden="1" x14ac:dyDescent="0.35">
      <c r="A304" s="85"/>
      <c r="B304" s="96" t="s">
        <v>621</v>
      </c>
      <c r="C304" s="100" t="s">
        <v>676</v>
      </c>
      <c r="D304" s="116">
        <f>'[1]2020'!G10</f>
        <v>123</v>
      </c>
      <c r="E304" s="98">
        <v>0</v>
      </c>
    </row>
    <row r="305" spans="1:5" hidden="1" x14ac:dyDescent="0.35">
      <c r="A305" s="85"/>
      <c r="B305" s="96" t="s">
        <v>623</v>
      </c>
      <c r="C305" s="100" t="s">
        <v>676</v>
      </c>
      <c r="D305" s="116">
        <f>'[1]2020'!G11</f>
        <v>408</v>
      </c>
      <c r="E305" s="98">
        <v>0</v>
      </c>
    </row>
    <row r="306" spans="1:5" hidden="1" x14ac:dyDescent="0.35">
      <c r="A306" s="85"/>
      <c r="B306" s="96" t="s">
        <v>626</v>
      </c>
      <c r="C306" s="100" t="s">
        <v>676</v>
      </c>
      <c r="D306" s="116">
        <f>'[1]2020'!G12</f>
        <v>1403</v>
      </c>
      <c r="E306" s="98">
        <v>0</v>
      </c>
    </row>
    <row r="307" spans="1:5" hidden="1" x14ac:dyDescent="0.35">
      <c r="A307" s="85"/>
      <c r="B307" s="96" t="s">
        <v>628</v>
      </c>
      <c r="C307" s="100" t="s">
        <v>676</v>
      </c>
      <c r="D307" s="116">
        <f>'[1]2020'!G13</f>
        <v>1229</v>
      </c>
      <c r="E307" s="98">
        <v>0</v>
      </c>
    </row>
    <row r="308" spans="1:5" hidden="1" x14ac:dyDescent="0.35">
      <c r="A308" s="85"/>
      <c r="B308" s="96" t="s">
        <v>630</v>
      </c>
      <c r="C308" s="100" t="s">
        <v>676</v>
      </c>
      <c r="D308" s="116">
        <f>'[1]2020'!G14</f>
        <v>350</v>
      </c>
      <c r="E308" s="98">
        <v>0</v>
      </c>
    </row>
    <row r="309" spans="1:5" hidden="1" x14ac:dyDescent="0.35">
      <c r="A309" s="85"/>
      <c r="B309" s="96" t="s">
        <v>632</v>
      </c>
      <c r="C309" s="100" t="s">
        <v>676</v>
      </c>
      <c r="D309" s="116">
        <f>'[1]2020'!G15</f>
        <v>560</v>
      </c>
      <c r="E309" s="98">
        <v>0</v>
      </c>
    </row>
    <row r="310" spans="1:5" hidden="1" x14ac:dyDescent="0.35">
      <c r="A310" s="85"/>
      <c r="B310" s="96" t="s">
        <v>634</v>
      </c>
      <c r="C310" s="100" t="s">
        <v>676</v>
      </c>
      <c r="D310" s="116" t="str">
        <f>'[1]2020'!G16</f>
        <v>0</v>
      </c>
      <c r="E310" s="98">
        <v>0</v>
      </c>
    </row>
    <row r="311" spans="1:5" hidden="1" x14ac:dyDescent="0.35">
      <c r="A311" s="85"/>
      <c r="B311" s="96" t="s">
        <v>636</v>
      </c>
      <c r="C311" s="100" t="s">
        <v>676</v>
      </c>
      <c r="D311" s="116" t="str">
        <f>'[1]2020'!G17</f>
        <v>0</v>
      </c>
      <c r="E311" s="98">
        <v>0</v>
      </c>
    </row>
    <row r="312" spans="1:5" hidden="1" x14ac:dyDescent="0.35">
      <c r="A312" s="85"/>
      <c r="B312" s="96" t="s">
        <v>637</v>
      </c>
      <c r="C312" s="100" t="s">
        <v>676</v>
      </c>
      <c r="D312" s="116" t="str">
        <f>'[1]2020'!G18</f>
        <v>0</v>
      </c>
      <c r="E312" s="98">
        <v>0</v>
      </c>
    </row>
    <row r="313" spans="1:5" hidden="1" x14ac:dyDescent="0.35">
      <c r="A313" s="249" t="s">
        <v>638</v>
      </c>
      <c r="B313" s="250"/>
      <c r="C313" s="251"/>
      <c r="D313" s="103">
        <f>SUM(D302:D312)</f>
        <v>4073</v>
      </c>
      <c r="E313" s="91">
        <f>SUM(E302:E312)</f>
        <v>0</v>
      </c>
    </row>
    <row r="314" spans="1:5" hidden="1" x14ac:dyDescent="0.35">
      <c r="A314" s="85"/>
      <c r="B314" s="96" t="s">
        <v>617</v>
      </c>
      <c r="C314" s="97" t="s">
        <v>677</v>
      </c>
      <c r="D314" s="116" t="str">
        <f>'[1]2020'!H8</f>
        <v>0</v>
      </c>
      <c r="E314" s="98">
        <v>0</v>
      </c>
    </row>
    <row r="315" spans="1:5" hidden="1" x14ac:dyDescent="0.35">
      <c r="A315" s="85"/>
      <c r="B315" s="96" t="s">
        <v>619</v>
      </c>
      <c r="C315" s="97" t="s">
        <v>677</v>
      </c>
      <c r="D315" s="116" t="str">
        <f>'[1]2020'!H9</f>
        <v>0</v>
      </c>
      <c r="E315" s="98">
        <v>0</v>
      </c>
    </row>
    <row r="316" spans="1:5" hidden="1" x14ac:dyDescent="0.35">
      <c r="A316" s="85"/>
      <c r="B316" s="96" t="s">
        <v>621</v>
      </c>
      <c r="C316" s="97" t="s">
        <v>677</v>
      </c>
      <c r="D316" s="116">
        <f>'[1]2020'!H10</f>
        <v>297</v>
      </c>
      <c r="E316" s="98">
        <v>0</v>
      </c>
    </row>
    <row r="317" spans="1:5" hidden="1" x14ac:dyDescent="0.35">
      <c r="A317" s="85"/>
      <c r="B317" s="96" t="s">
        <v>623</v>
      </c>
      <c r="C317" s="97" t="s">
        <v>677</v>
      </c>
      <c r="D317" s="116" t="str">
        <f>'[1]2020'!H11</f>
        <v>0</v>
      </c>
      <c r="E317" s="98">
        <v>0</v>
      </c>
    </row>
    <row r="318" spans="1:5" hidden="1" x14ac:dyDescent="0.35">
      <c r="A318" s="85"/>
      <c r="B318" s="96" t="s">
        <v>626</v>
      </c>
      <c r="C318" s="97" t="s">
        <v>677</v>
      </c>
      <c r="D318" s="116">
        <f>'[1]2020'!H12</f>
        <v>104</v>
      </c>
      <c r="E318" s="98">
        <v>0</v>
      </c>
    </row>
    <row r="319" spans="1:5" hidden="1" x14ac:dyDescent="0.35">
      <c r="A319" s="85"/>
      <c r="B319" s="96" t="s">
        <v>628</v>
      </c>
      <c r="C319" s="97" t="s">
        <v>677</v>
      </c>
      <c r="D319" s="116">
        <f>'[1]2020'!H13</f>
        <v>388</v>
      </c>
      <c r="E319" s="98">
        <v>0</v>
      </c>
    </row>
    <row r="320" spans="1:5" hidden="1" x14ac:dyDescent="0.35">
      <c r="A320" s="85"/>
      <c r="B320" s="96" t="s">
        <v>630</v>
      </c>
      <c r="C320" s="97" t="s">
        <v>677</v>
      </c>
      <c r="D320" s="116">
        <f>'[1]2020'!H14</f>
        <v>253</v>
      </c>
      <c r="E320" s="98">
        <v>0</v>
      </c>
    </row>
    <row r="321" spans="1:5" hidden="1" x14ac:dyDescent="0.35">
      <c r="A321" s="85"/>
      <c r="B321" s="96" t="s">
        <v>632</v>
      </c>
      <c r="C321" s="97" t="s">
        <v>677</v>
      </c>
      <c r="D321" s="116">
        <f>'[1]2020'!H15</f>
        <v>452</v>
      </c>
      <c r="E321" s="98">
        <v>0</v>
      </c>
    </row>
    <row r="322" spans="1:5" hidden="1" x14ac:dyDescent="0.35">
      <c r="A322" s="85"/>
      <c r="B322" s="96" t="s">
        <v>634</v>
      </c>
      <c r="C322" s="97" t="s">
        <v>677</v>
      </c>
      <c r="D322" s="116" t="str">
        <f>'[1]2020'!H16</f>
        <v>0</v>
      </c>
      <c r="E322" s="98">
        <v>0</v>
      </c>
    </row>
    <row r="323" spans="1:5" hidden="1" x14ac:dyDescent="0.35">
      <c r="A323" s="85"/>
      <c r="B323" s="96" t="s">
        <v>636</v>
      </c>
      <c r="C323" s="97" t="s">
        <v>677</v>
      </c>
      <c r="D323" s="116" t="str">
        <f>'[1]2020'!H17</f>
        <v>0</v>
      </c>
      <c r="E323" s="98">
        <v>0</v>
      </c>
    </row>
    <row r="324" spans="1:5" hidden="1" x14ac:dyDescent="0.35">
      <c r="A324" s="85"/>
      <c r="B324" s="96" t="s">
        <v>637</v>
      </c>
      <c r="C324" s="97" t="s">
        <v>677</v>
      </c>
      <c r="D324" s="116" t="str">
        <f>'[1]2020'!H18</f>
        <v>0</v>
      </c>
      <c r="E324" s="98">
        <v>0</v>
      </c>
    </row>
    <row r="325" spans="1:5" hidden="1" x14ac:dyDescent="0.35">
      <c r="A325" s="249" t="s">
        <v>638</v>
      </c>
      <c r="B325" s="250"/>
      <c r="C325" s="251"/>
      <c r="D325" s="103">
        <f>SUM(D314:D324)</f>
        <v>1494</v>
      </c>
      <c r="E325" s="91">
        <f>SUM(E314:E324)</f>
        <v>0</v>
      </c>
    </row>
    <row r="326" spans="1:5" hidden="1" x14ac:dyDescent="0.35">
      <c r="A326" s="85"/>
      <c r="B326" s="96" t="s">
        <v>617</v>
      </c>
      <c r="C326" s="104">
        <v>43922</v>
      </c>
      <c r="D326" s="114">
        <f>'[1]2020'!J8</f>
        <v>41</v>
      </c>
      <c r="E326" s="98">
        <v>0</v>
      </c>
    </row>
    <row r="327" spans="1:5" hidden="1" x14ac:dyDescent="0.35">
      <c r="A327" s="85"/>
      <c r="B327" s="96" t="s">
        <v>619</v>
      </c>
      <c r="C327" s="104">
        <v>43922</v>
      </c>
      <c r="D327" s="114" t="str">
        <f>'[1]2020'!J9</f>
        <v>0</v>
      </c>
      <c r="E327" s="98">
        <v>0</v>
      </c>
    </row>
    <row r="328" spans="1:5" hidden="1" x14ac:dyDescent="0.35">
      <c r="A328" s="85"/>
      <c r="B328" s="96" t="s">
        <v>621</v>
      </c>
      <c r="C328" s="104">
        <v>43922</v>
      </c>
      <c r="D328" s="114" t="str">
        <f>'[1]2020'!J10</f>
        <v>0</v>
      </c>
      <c r="E328" s="98">
        <v>0</v>
      </c>
    </row>
    <row r="329" spans="1:5" hidden="1" x14ac:dyDescent="0.35">
      <c r="A329" s="85"/>
      <c r="B329" s="96" t="s">
        <v>623</v>
      </c>
      <c r="C329" s="104">
        <v>43922</v>
      </c>
      <c r="D329" s="114">
        <f>'[1]2020'!J11</f>
        <v>3</v>
      </c>
      <c r="E329" s="98">
        <v>0</v>
      </c>
    </row>
    <row r="330" spans="1:5" hidden="1" x14ac:dyDescent="0.35">
      <c r="A330" s="85"/>
      <c r="B330" s="96" t="s">
        <v>626</v>
      </c>
      <c r="C330" s="104">
        <v>43922</v>
      </c>
      <c r="D330" s="114">
        <f>'[1]2020'!J12</f>
        <v>56</v>
      </c>
      <c r="E330" s="98">
        <v>0</v>
      </c>
    </row>
    <row r="331" spans="1:5" hidden="1" x14ac:dyDescent="0.35">
      <c r="A331" s="85"/>
      <c r="B331" s="96" t="s">
        <v>628</v>
      </c>
      <c r="C331" s="104">
        <v>43922</v>
      </c>
      <c r="D331" s="114" t="str">
        <f>'[1]2020'!J13</f>
        <v>0</v>
      </c>
      <c r="E331" s="98">
        <v>0</v>
      </c>
    </row>
    <row r="332" spans="1:5" hidden="1" x14ac:dyDescent="0.35">
      <c r="A332" s="85"/>
      <c r="B332" s="96" t="s">
        <v>630</v>
      </c>
      <c r="C332" s="104">
        <v>43922</v>
      </c>
      <c r="D332" s="114" t="str">
        <f>'[1]2020'!J14</f>
        <v>0</v>
      </c>
      <c r="E332" s="98">
        <v>0</v>
      </c>
    </row>
    <row r="333" spans="1:5" hidden="1" x14ac:dyDescent="0.35">
      <c r="A333" s="85"/>
      <c r="B333" s="96" t="s">
        <v>632</v>
      </c>
      <c r="C333" s="104">
        <v>43922</v>
      </c>
      <c r="D333" s="114" t="str">
        <f>'[1]2020'!J15</f>
        <v>0</v>
      </c>
      <c r="E333" s="98">
        <v>0</v>
      </c>
    </row>
    <row r="334" spans="1:5" hidden="1" x14ac:dyDescent="0.35">
      <c r="A334" s="85"/>
      <c r="B334" s="96" t="s">
        <v>634</v>
      </c>
      <c r="C334" s="104">
        <v>43922</v>
      </c>
      <c r="D334" s="114" t="str">
        <f>'[1]2020'!J16</f>
        <v>0</v>
      </c>
      <c r="E334" s="98">
        <v>0</v>
      </c>
    </row>
    <row r="335" spans="1:5" hidden="1" x14ac:dyDescent="0.35">
      <c r="A335" s="85"/>
      <c r="B335" s="96" t="s">
        <v>636</v>
      </c>
      <c r="C335" s="104">
        <v>43922</v>
      </c>
      <c r="D335" s="114" t="str">
        <f>'[1]2020'!J17</f>
        <v>0</v>
      </c>
      <c r="E335" s="98">
        <v>0</v>
      </c>
    </row>
    <row r="336" spans="1:5" hidden="1" x14ac:dyDescent="0.35">
      <c r="A336" s="85"/>
      <c r="B336" s="96" t="s">
        <v>637</v>
      </c>
      <c r="C336" s="104">
        <v>43922</v>
      </c>
      <c r="D336" s="114" t="str">
        <f>'[1]2020'!J18</f>
        <v>0</v>
      </c>
      <c r="E336" s="98">
        <v>0</v>
      </c>
    </row>
    <row r="337" spans="1:5" hidden="1" x14ac:dyDescent="0.35">
      <c r="A337" s="85"/>
      <c r="B337" s="85"/>
      <c r="C337" s="104"/>
      <c r="D337" s="105">
        <f>SUM(D326:D336)</f>
        <v>100</v>
      </c>
      <c r="E337" s="91">
        <f>SUM(E326:E336)</f>
        <v>0</v>
      </c>
    </row>
    <row r="338" spans="1:5" hidden="1" x14ac:dyDescent="0.35">
      <c r="A338" s="85"/>
      <c r="B338" s="96" t="s">
        <v>617</v>
      </c>
      <c r="C338" s="104" t="s">
        <v>678</v>
      </c>
      <c r="D338" s="114">
        <f>'[1]2020'!K8</f>
        <v>68</v>
      </c>
      <c r="E338" s="98">
        <v>0</v>
      </c>
    </row>
    <row r="339" spans="1:5" hidden="1" x14ac:dyDescent="0.35">
      <c r="A339" s="85"/>
      <c r="B339" s="96" t="s">
        <v>619</v>
      </c>
      <c r="C339" s="104" t="s">
        <v>678</v>
      </c>
      <c r="D339" s="114" t="str">
        <f>'[1]2020'!K9</f>
        <v>0</v>
      </c>
      <c r="E339" s="98">
        <v>0</v>
      </c>
    </row>
    <row r="340" spans="1:5" hidden="1" x14ac:dyDescent="0.35">
      <c r="A340" s="85"/>
      <c r="B340" s="96" t="s">
        <v>621</v>
      </c>
      <c r="C340" s="104" t="s">
        <v>678</v>
      </c>
      <c r="D340" s="114">
        <f>'[1]2020'!K10</f>
        <v>22</v>
      </c>
      <c r="E340" s="98">
        <v>0</v>
      </c>
    </row>
    <row r="341" spans="1:5" hidden="1" x14ac:dyDescent="0.35">
      <c r="A341" s="85"/>
      <c r="B341" s="96" t="s">
        <v>623</v>
      </c>
      <c r="C341" s="104" t="s">
        <v>678</v>
      </c>
      <c r="D341" s="114">
        <f>'[1]2020'!K11</f>
        <v>26</v>
      </c>
      <c r="E341" s="98">
        <v>0</v>
      </c>
    </row>
    <row r="342" spans="1:5" hidden="1" x14ac:dyDescent="0.35">
      <c r="A342" s="85"/>
      <c r="B342" s="96" t="s">
        <v>626</v>
      </c>
      <c r="C342" s="104" t="s">
        <v>678</v>
      </c>
      <c r="D342" s="114">
        <f>'[1]2020'!K12</f>
        <v>63</v>
      </c>
      <c r="E342" s="98">
        <v>0</v>
      </c>
    </row>
    <row r="343" spans="1:5" hidden="1" x14ac:dyDescent="0.35">
      <c r="A343" s="85"/>
      <c r="B343" s="96" t="s">
        <v>628</v>
      </c>
      <c r="C343" s="104" t="s">
        <v>678</v>
      </c>
      <c r="D343" s="114">
        <f>'[1]2020'!K13</f>
        <v>26</v>
      </c>
      <c r="E343" s="98">
        <v>0</v>
      </c>
    </row>
    <row r="344" spans="1:5" hidden="1" x14ac:dyDescent="0.35">
      <c r="A344" s="85"/>
      <c r="B344" s="96" t="s">
        <v>630</v>
      </c>
      <c r="C344" s="104" t="s">
        <v>678</v>
      </c>
      <c r="D344" s="114">
        <f>'[1]2020'!K14</f>
        <v>50</v>
      </c>
      <c r="E344" s="98">
        <v>0</v>
      </c>
    </row>
    <row r="345" spans="1:5" hidden="1" x14ac:dyDescent="0.35">
      <c r="A345" s="85"/>
      <c r="B345" s="96" t="s">
        <v>632</v>
      </c>
      <c r="C345" s="104" t="s">
        <v>678</v>
      </c>
      <c r="D345" s="114" t="str">
        <f>'[1]2020'!K15</f>
        <v>0</v>
      </c>
      <c r="E345" s="98">
        <v>0</v>
      </c>
    </row>
    <row r="346" spans="1:5" hidden="1" x14ac:dyDescent="0.35">
      <c r="A346" s="85"/>
      <c r="B346" s="96" t="s">
        <v>634</v>
      </c>
      <c r="C346" s="104" t="s">
        <v>678</v>
      </c>
      <c r="D346" s="114" t="str">
        <f>'[1]2020'!K16</f>
        <v>0</v>
      </c>
      <c r="E346" s="98">
        <v>0</v>
      </c>
    </row>
    <row r="347" spans="1:5" hidden="1" x14ac:dyDescent="0.35">
      <c r="A347" s="85"/>
      <c r="B347" s="96" t="s">
        <v>636</v>
      </c>
      <c r="C347" s="104" t="s">
        <v>678</v>
      </c>
      <c r="D347" s="114" t="str">
        <f>'[1]2020'!K17</f>
        <v>0</v>
      </c>
      <c r="E347" s="98">
        <v>0</v>
      </c>
    </row>
    <row r="348" spans="1:5" hidden="1" x14ac:dyDescent="0.35">
      <c r="A348" s="85"/>
      <c r="B348" s="96" t="s">
        <v>637</v>
      </c>
      <c r="C348" s="104" t="s">
        <v>678</v>
      </c>
      <c r="D348" s="114" t="str">
        <f>'[1]2020'!K18</f>
        <v>0</v>
      </c>
      <c r="E348" s="98">
        <v>0</v>
      </c>
    </row>
    <row r="349" spans="1:5" hidden="1" x14ac:dyDescent="0.35">
      <c r="A349" s="249" t="s">
        <v>638</v>
      </c>
      <c r="B349" s="250"/>
      <c r="C349" s="251"/>
      <c r="D349" s="103">
        <f>SUM(D338:D348)</f>
        <v>255</v>
      </c>
      <c r="E349" s="91">
        <f>SUM(E338:E348)</f>
        <v>0</v>
      </c>
    </row>
    <row r="350" spans="1:5" hidden="1" x14ac:dyDescent="0.35">
      <c r="A350" s="85"/>
      <c r="B350" s="96" t="s">
        <v>617</v>
      </c>
      <c r="C350" s="104" t="s">
        <v>679</v>
      </c>
      <c r="D350" s="116" t="str">
        <f>'[1]2020'!L8</f>
        <v>0</v>
      </c>
      <c r="E350" s="98">
        <v>0</v>
      </c>
    </row>
    <row r="351" spans="1:5" hidden="1" x14ac:dyDescent="0.35">
      <c r="A351" s="85"/>
      <c r="B351" s="96" t="s">
        <v>619</v>
      </c>
      <c r="C351" s="104" t="s">
        <v>679</v>
      </c>
      <c r="D351" s="116" t="str">
        <f>'[1]2020'!L9</f>
        <v>0</v>
      </c>
      <c r="E351" s="98">
        <v>0</v>
      </c>
    </row>
    <row r="352" spans="1:5" hidden="1" x14ac:dyDescent="0.35">
      <c r="A352" s="85"/>
      <c r="B352" s="96" t="s">
        <v>621</v>
      </c>
      <c r="C352" s="104" t="s">
        <v>679</v>
      </c>
      <c r="D352" s="116">
        <f>'[1]2020'!L10</f>
        <v>50</v>
      </c>
      <c r="E352" s="98">
        <v>0</v>
      </c>
    </row>
    <row r="353" spans="1:5" hidden="1" x14ac:dyDescent="0.35">
      <c r="A353" s="85"/>
      <c r="B353" s="96" t="s">
        <v>623</v>
      </c>
      <c r="C353" s="104" t="s">
        <v>679</v>
      </c>
      <c r="D353" s="116">
        <f>'[1]2020'!L11</f>
        <v>3</v>
      </c>
      <c r="E353" s="98">
        <v>0</v>
      </c>
    </row>
    <row r="354" spans="1:5" hidden="1" x14ac:dyDescent="0.35">
      <c r="A354" s="85"/>
      <c r="B354" s="96" t="s">
        <v>626</v>
      </c>
      <c r="C354" s="104" t="s">
        <v>679</v>
      </c>
      <c r="D354" s="116" t="str">
        <f>'[1]2020'!L12</f>
        <v>0</v>
      </c>
      <c r="E354" s="98">
        <v>0</v>
      </c>
    </row>
    <row r="355" spans="1:5" hidden="1" x14ac:dyDescent="0.35">
      <c r="A355" s="85"/>
      <c r="B355" s="96" t="s">
        <v>628</v>
      </c>
      <c r="C355" s="104" t="s">
        <v>679</v>
      </c>
      <c r="D355" s="116" t="str">
        <f>'[1]2020'!L13</f>
        <v>0</v>
      </c>
      <c r="E355" s="98">
        <v>0</v>
      </c>
    </row>
    <row r="356" spans="1:5" hidden="1" x14ac:dyDescent="0.35">
      <c r="A356" s="85"/>
      <c r="B356" s="96" t="s">
        <v>630</v>
      </c>
      <c r="C356" s="104" t="s">
        <v>679</v>
      </c>
      <c r="D356" s="116" t="str">
        <f>'[1]2020'!L14</f>
        <v>0</v>
      </c>
      <c r="E356" s="98">
        <v>0</v>
      </c>
    </row>
    <row r="357" spans="1:5" hidden="1" x14ac:dyDescent="0.35">
      <c r="A357" s="85"/>
      <c r="B357" s="96" t="s">
        <v>632</v>
      </c>
      <c r="C357" s="104" t="s">
        <v>679</v>
      </c>
      <c r="D357" s="116" t="str">
        <f>'[1]2020'!L15</f>
        <v>0</v>
      </c>
      <c r="E357" s="98">
        <v>0</v>
      </c>
    </row>
    <row r="358" spans="1:5" hidden="1" x14ac:dyDescent="0.35">
      <c r="A358" s="85"/>
      <c r="B358" s="96" t="s">
        <v>634</v>
      </c>
      <c r="C358" s="104" t="s">
        <v>679</v>
      </c>
      <c r="D358" s="116">
        <f>'[1]2020'!L16</f>
        <v>725</v>
      </c>
      <c r="E358" s="98">
        <v>0</v>
      </c>
    </row>
    <row r="359" spans="1:5" hidden="1" x14ac:dyDescent="0.35">
      <c r="A359" s="85"/>
      <c r="B359" s="96" t="s">
        <v>636</v>
      </c>
      <c r="C359" s="104" t="s">
        <v>679</v>
      </c>
      <c r="D359" s="116">
        <f>'[1]2020'!L17</f>
        <v>920</v>
      </c>
      <c r="E359" s="98">
        <v>0</v>
      </c>
    </row>
    <row r="360" spans="1:5" hidden="1" x14ac:dyDescent="0.35">
      <c r="A360" s="85"/>
      <c r="B360" s="96" t="s">
        <v>637</v>
      </c>
      <c r="C360" s="104" t="s">
        <v>679</v>
      </c>
      <c r="D360" s="116">
        <f>'[1]2020'!L18</f>
        <v>2345</v>
      </c>
      <c r="E360" s="98">
        <v>0</v>
      </c>
    </row>
    <row r="361" spans="1:5" hidden="1" x14ac:dyDescent="0.35">
      <c r="A361" s="249" t="s">
        <v>638</v>
      </c>
      <c r="B361" s="250"/>
      <c r="C361" s="251"/>
      <c r="D361" s="103">
        <f>SUM(D350:D360)</f>
        <v>4043</v>
      </c>
      <c r="E361" s="91">
        <f>SUM(E350:E360)</f>
        <v>0</v>
      </c>
    </row>
    <row r="362" spans="1:5" hidden="1" x14ac:dyDescent="0.35">
      <c r="A362" s="85"/>
      <c r="B362" s="96" t="s">
        <v>617</v>
      </c>
      <c r="C362" s="104" t="s">
        <v>680</v>
      </c>
      <c r="D362" s="114">
        <f>'[1]2020'!M8</f>
        <v>2</v>
      </c>
      <c r="E362" s="98">
        <v>0</v>
      </c>
    </row>
    <row r="363" spans="1:5" hidden="1" x14ac:dyDescent="0.35">
      <c r="A363" s="85"/>
      <c r="B363" s="96" t="s">
        <v>619</v>
      </c>
      <c r="C363" s="104" t="s">
        <v>680</v>
      </c>
      <c r="D363" s="114" t="str">
        <f>'[1]2020'!M9</f>
        <v>0</v>
      </c>
      <c r="E363" s="98">
        <v>0</v>
      </c>
    </row>
    <row r="364" spans="1:5" hidden="1" x14ac:dyDescent="0.35">
      <c r="A364" s="85"/>
      <c r="B364" s="96" t="s">
        <v>621</v>
      </c>
      <c r="C364" s="104" t="s">
        <v>680</v>
      </c>
      <c r="D364" s="114">
        <f>'[1]2020'!M10</f>
        <v>60</v>
      </c>
      <c r="E364" s="98">
        <v>0</v>
      </c>
    </row>
    <row r="365" spans="1:5" hidden="1" x14ac:dyDescent="0.35">
      <c r="A365" s="85"/>
      <c r="B365" s="96" t="s">
        <v>623</v>
      </c>
      <c r="C365" s="104" t="s">
        <v>680</v>
      </c>
      <c r="D365" s="114">
        <f>'[1]2020'!M11</f>
        <v>11</v>
      </c>
      <c r="E365" s="98">
        <v>0</v>
      </c>
    </row>
    <row r="366" spans="1:5" hidden="1" x14ac:dyDescent="0.35">
      <c r="A366" s="85"/>
      <c r="B366" s="96" t="s">
        <v>626</v>
      </c>
      <c r="C366" s="104" t="s">
        <v>680</v>
      </c>
      <c r="D366" s="114" t="str">
        <f>'[1]2020'!M12</f>
        <v>0</v>
      </c>
      <c r="E366" s="98">
        <v>0</v>
      </c>
    </row>
    <row r="367" spans="1:5" hidden="1" x14ac:dyDescent="0.35">
      <c r="A367" s="85"/>
      <c r="B367" s="96" t="s">
        <v>628</v>
      </c>
      <c r="C367" s="104" t="s">
        <v>680</v>
      </c>
      <c r="D367" s="114" t="str">
        <f>'[1]2020'!M13</f>
        <v>0</v>
      </c>
      <c r="E367" s="98">
        <v>0</v>
      </c>
    </row>
    <row r="368" spans="1:5" hidden="1" x14ac:dyDescent="0.35">
      <c r="A368" s="85"/>
      <c r="B368" s="96" t="s">
        <v>630</v>
      </c>
      <c r="C368" s="104" t="s">
        <v>680</v>
      </c>
      <c r="D368" s="114" t="str">
        <f>'[1]2020'!M14</f>
        <v>0</v>
      </c>
      <c r="E368" s="98">
        <v>0</v>
      </c>
    </row>
    <row r="369" spans="1:5" hidden="1" x14ac:dyDescent="0.35">
      <c r="A369" s="85"/>
      <c r="B369" s="96" t="s">
        <v>632</v>
      </c>
      <c r="C369" s="104" t="s">
        <v>680</v>
      </c>
      <c r="D369" s="114" t="str">
        <f>'[1]2020'!M15</f>
        <v>0</v>
      </c>
      <c r="E369" s="98">
        <v>0</v>
      </c>
    </row>
    <row r="370" spans="1:5" hidden="1" x14ac:dyDescent="0.35">
      <c r="A370" s="85"/>
      <c r="B370" s="96" t="s">
        <v>634</v>
      </c>
      <c r="C370" s="104" t="s">
        <v>680</v>
      </c>
      <c r="D370" s="114">
        <f>'[1]2020'!M16</f>
        <v>761</v>
      </c>
      <c r="E370" s="98">
        <v>0</v>
      </c>
    </row>
    <row r="371" spans="1:5" hidden="1" x14ac:dyDescent="0.35">
      <c r="A371" s="85"/>
      <c r="B371" s="96" t="s">
        <v>636</v>
      </c>
      <c r="C371" s="104" t="s">
        <v>680</v>
      </c>
      <c r="D371" s="114">
        <f>'[1]2020'!M17</f>
        <v>1032</v>
      </c>
      <c r="E371" s="98">
        <v>0</v>
      </c>
    </row>
    <row r="372" spans="1:5" hidden="1" x14ac:dyDescent="0.35">
      <c r="A372" s="85"/>
      <c r="B372" s="96" t="s">
        <v>637</v>
      </c>
      <c r="C372" s="104" t="s">
        <v>680</v>
      </c>
      <c r="D372" s="114">
        <f>'[1]2020'!M18</f>
        <v>3135</v>
      </c>
      <c r="E372" s="98">
        <v>0</v>
      </c>
    </row>
    <row r="373" spans="1:5" hidden="1" x14ac:dyDescent="0.35">
      <c r="A373" s="249" t="s">
        <v>638</v>
      </c>
      <c r="B373" s="250"/>
      <c r="C373" s="251"/>
      <c r="D373" s="103">
        <f>SUM(D362:D372)</f>
        <v>5001</v>
      </c>
      <c r="E373" s="91">
        <f>SUM(E362:E372)</f>
        <v>0</v>
      </c>
    </row>
    <row r="374" spans="1:5" hidden="1" x14ac:dyDescent="0.35">
      <c r="A374" s="85"/>
      <c r="B374" s="96" t="s">
        <v>617</v>
      </c>
      <c r="C374" s="104" t="s">
        <v>681</v>
      </c>
      <c r="D374" s="114">
        <f>'[1]2020'!N8</f>
        <v>28</v>
      </c>
      <c r="E374" s="98">
        <v>0</v>
      </c>
    </row>
    <row r="375" spans="1:5" hidden="1" x14ac:dyDescent="0.35">
      <c r="A375" s="85"/>
      <c r="B375" s="96" t="s">
        <v>619</v>
      </c>
      <c r="C375" s="104" t="s">
        <v>681</v>
      </c>
      <c r="D375" s="114" t="str">
        <f>'[1]2020'!N9</f>
        <v>0</v>
      </c>
      <c r="E375" s="98">
        <v>0</v>
      </c>
    </row>
    <row r="376" spans="1:5" hidden="1" x14ac:dyDescent="0.35">
      <c r="A376" s="85"/>
      <c r="B376" s="96" t="s">
        <v>621</v>
      </c>
      <c r="C376" s="104" t="s">
        <v>681</v>
      </c>
      <c r="D376" s="114">
        <f>'[1]2020'!N10</f>
        <v>412</v>
      </c>
      <c r="E376" s="98">
        <v>0</v>
      </c>
    </row>
    <row r="377" spans="1:5" hidden="1" x14ac:dyDescent="0.35">
      <c r="A377" s="85"/>
      <c r="B377" s="96" t="s">
        <v>623</v>
      </c>
      <c r="C377" s="104" t="s">
        <v>681</v>
      </c>
      <c r="D377" s="114" t="str">
        <f>'[1]2020'!N11</f>
        <v>0</v>
      </c>
      <c r="E377" s="98">
        <v>0</v>
      </c>
    </row>
    <row r="378" spans="1:5" hidden="1" x14ac:dyDescent="0.35">
      <c r="A378" s="85"/>
      <c r="B378" s="96" t="s">
        <v>626</v>
      </c>
      <c r="C378" s="104" t="s">
        <v>681</v>
      </c>
      <c r="D378" s="114" t="str">
        <f>'[1]2020'!N12</f>
        <v>0</v>
      </c>
      <c r="E378" s="98">
        <v>0</v>
      </c>
    </row>
    <row r="379" spans="1:5" hidden="1" x14ac:dyDescent="0.35">
      <c r="A379" s="85"/>
      <c r="B379" s="96" t="s">
        <v>628</v>
      </c>
      <c r="C379" s="104" t="s">
        <v>681</v>
      </c>
      <c r="D379" s="114" t="str">
        <f>'[1]2020'!N13</f>
        <v>0</v>
      </c>
      <c r="E379" s="98">
        <v>0</v>
      </c>
    </row>
    <row r="380" spans="1:5" hidden="1" x14ac:dyDescent="0.35">
      <c r="A380" s="85"/>
      <c r="B380" s="96" t="s">
        <v>630</v>
      </c>
      <c r="C380" s="104" t="s">
        <v>681</v>
      </c>
      <c r="D380" s="114" t="str">
        <f>'[1]2020'!N14</f>
        <v>0</v>
      </c>
      <c r="E380" s="98">
        <v>0</v>
      </c>
    </row>
    <row r="381" spans="1:5" hidden="1" x14ac:dyDescent="0.35">
      <c r="A381" s="85"/>
      <c r="B381" s="96" t="s">
        <v>632</v>
      </c>
      <c r="C381" s="104" t="s">
        <v>681</v>
      </c>
      <c r="D381" s="114" t="str">
        <f>'[1]2020'!N15</f>
        <v>0</v>
      </c>
      <c r="E381" s="98">
        <v>0</v>
      </c>
    </row>
    <row r="382" spans="1:5" hidden="1" x14ac:dyDescent="0.35">
      <c r="A382" s="85"/>
      <c r="B382" s="96" t="s">
        <v>634</v>
      </c>
      <c r="C382" s="104" t="s">
        <v>681</v>
      </c>
      <c r="D382" s="114">
        <f>'[1]2020'!N16</f>
        <v>916</v>
      </c>
      <c r="E382" s="98">
        <v>0</v>
      </c>
    </row>
    <row r="383" spans="1:5" hidden="1" x14ac:dyDescent="0.35">
      <c r="A383" s="85"/>
      <c r="B383" s="96" t="s">
        <v>636</v>
      </c>
      <c r="C383" s="104" t="s">
        <v>681</v>
      </c>
      <c r="D383" s="114">
        <f>'[1]2020'!N17</f>
        <v>988</v>
      </c>
      <c r="E383" s="98">
        <v>0</v>
      </c>
    </row>
    <row r="384" spans="1:5" hidden="1" x14ac:dyDescent="0.35">
      <c r="A384" s="85"/>
      <c r="B384" s="96" t="s">
        <v>637</v>
      </c>
      <c r="C384" s="104" t="s">
        <v>681</v>
      </c>
      <c r="D384" s="114">
        <f>'[1]2020'!N18</f>
        <v>1806</v>
      </c>
      <c r="E384" s="98">
        <v>0</v>
      </c>
    </row>
    <row r="385" spans="1:5" hidden="1" x14ac:dyDescent="0.35">
      <c r="A385" s="249" t="s">
        <v>638</v>
      </c>
      <c r="B385" s="250"/>
      <c r="C385" s="251"/>
      <c r="D385" s="103">
        <f>SUM(D374:D384)</f>
        <v>4150</v>
      </c>
      <c r="E385" s="91">
        <f>SUM(E374:E384)</f>
        <v>0</v>
      </c>
    </row>
    <row r="386" spans="1:5" hidden="1" x14ac:dyDescent="0.35">
      <c r="A386" s="85"/>
      <c r="B386" s="96" t="s">
        <v>617</v>
      </c>
      <c r="C386" s="104">
        <v>44075</v>
      </c>
      <c r="D386" s="114">
        <f>'[1]2020'!O8</f>
        <v>62</v>
      </c>
      <c r="E386" s="98">
        <v>0</v>
      </c>
    </row>
    <row r="387" spans="1:5" hidden="1" x14ac:dyDescent="0.35">
      <c r="A387" s="85"/>
      <c r="B387" s="96" t="s">
        <v>619</v>
      </c>
      <c r="C387" s="104">
        <v>44075</v>
      </c>
      <c r="D387" s="114" t="str">
        <f>'[1]2020'!O9</f>
        <v>0</v>
      </c>
      <c r="E387" s="98">
        <v>0</v>
      </c>
    </row>
    <row r="388" spans="1:5" hidden="1" x14ac:dyDescent="0.35">
      <c r="A388" s="85"/>
      <c r="B388" s="96" t="s">
        <v>621</v>
      </c>
      <c r="C388" s="104">
        <v>44075</v>
      </c>
      <c r="D388" s="114">
        <f>'[1]2020'!O10</f>
        <v>188</v>
      </c>
      <c r="E388" s="98">
        <v>0</v>
      </c>
    </row>
    <row r="389" spans="1:5" hidden="1" x14ac:dyDescent="0.35">
      <c r="A389" s="85"/>
      <c r="B389" s="96" t="s">
        <v>623</v>
      </c>
      <c r="C389" s="104">
        <v>44075</v>
      </c>
      <c r="D389" s="114" t="str">
        <f>'[1]2020'!O11</f>
        <v>0</v>
      </c>
      <c r="E389" s="98">
        <v>0</v>
      </c>
    </row>
    <row r="390" spans="1:5" hidden="1" x14ac:dyDescent="0.35">
      <c r="A390" s="85"/>
      <c r="B390" s="96" t="s">
        <v>626</v>
      </c>
      <c r="C390" s="104">
        <v>44075</v>
      </c>
      <c r="D390" s="114" t="str">
        <f>'[1]2020'!O12</f>
        <v>0</v>
      </c>
      <c r="E390" s="98">
        <v>0</v>
      </c>
    </row>
    <row r="391" spans="1:5" hidden="1" x14ac:dyDescent="0.35">
      <c r="A391" s="85"/>
      <c r="B391" s="96" t="s">
        <v>628</v>
      </c>
      <c r="C391" s="104">
        <v>44075</v>
      </c>
      <c r="D391" s="114" t="str">
        <f>'[1]2020'!O13</f>
        <v>0</v>
      </c>
      <c r="E391" s="98">
        <v>0</v>
      </c>
    </row>
    <row r="392" spans="1:5" hidden="1" x14ac:dyDescent="0.35">
      <c r="A392" s="85"/>
      <c r="B392" s="96" t="s">
        <v>630</v>
      </c>
      <c r="C392" s="104">
        <v>44075</v>
      </c>
      <c r="D392" s="114" t="str">
        <f>'[1]2020'!O14</f>
        <v>0</v>
      </c>
      <c r="E392" s="98">
        <v>0</v>
      </c>
    </row>
    <row r="393" spans="1:5" hidden="1" x14ac:dyDescent="0.35">
      <c r="A393" s="85"/>
      <c r="B393" s="96" t="s">
        <v>632</v>
      </c>
      <c r="C393" s="104">
        <v>44075</v>
      </c>
      <c r="D393" s="114" t="str">
        <f>'[1]2020'!O15</f>
        <v>0</v>
      </c>
      <c r="E393" s="98">
        <v>0</v>
      </c>
    </row>
    <row r="394" spans="1:5" hidden="1" x14ac:dyDescent="0.35">
      <c r="A394" s="85"/>
      <c r="B394" s="96" t="s">
        <v>634</v>
      </c>
      <c r="C394" s="104">
        <v>44075</v>
      </c>
      <c r="D394" s="114" t="str">
        <f>'[1]2020'!O16</f>
        <v>0</v>
      </c>
      <c r="E394" s="98">
        <v>0</v>
      </c>
    </row>
    <row r="395" spans="1:5" hidden="1" x14ac:dyDescent="0.35">
      <c r="A395" s="85"/>
      <c r="B395" s="96" t="s">
        <v>636</v>
      </c>
      <c r="C395" s="104">
        <v>44075</v>
      </c>
      <c r="D395" s="114" t="str">
        <f>'[1]2020'!O17</f>
        <v>0</v>
      </c>
      <c r="E395" s="98">
        <v>0</v>
      </c>
    </row>
    <row r="396" spans="1:5" hidden="1" x14ac:dyDescent="0.35">
      <c r="A396" s="85"/>
      <c r="B396" s="96" t="s">
        <v>637</v>
      </c>
      <c r="C396" s="104">
        <v>44075</v>
      </c>
      <c r="D396" s="114">
        <f>'[1]2020'!O18</f>
        <v>50</v>
      </c>
      <c r="E396" s="98">
        <v>0</v>
      </c>
    </row>
    <row r="397" spans="1:5" hidden="1" x14ac:dyDescent="0.35">
      <c r="A397" s="249" t="s">
        <v>638</v>
      </c>
      <c r="B397" s="250"/>
      <c r="C397" s="251"/>
      <c r="D397" s="103">
        <f>SUM(D386:D396)</f>
        <v>300</v>
      </c>
      <c r="E397" s="91">
        <f>SUM(E386:E396)</f>
        <v>0</v>
      </c>
    </row>
    <row r="398" spans="1:5" hidden="1" x14ac:dyDescent="0.35">
      <c r="A398" s="85"/>
      <c r="B398" s="96" t="s">
        <v>617</v>
      </c>
      <c r="C398" s="104" t="s">
        <v>682</v>
      </c>
      <c r="D398" s="114">
        <f>'[1]2021'!C8</f>
        <v>107</v>
      </c>
      <c r="E398" s="98">
        <v>0</v>
      </c>
    </row>
    <row r="399" spans="1:5" hidden="1" x14ac:dyDescent="0.35">
      <c r="A399" s="85"/>
      <c r="B399" s="96" t="s">
        <v>619</v>
      </c>
      <c r="C399" s="104" t="s">
        <v>682</v>
      </c>
      <c r="D399" s="114">
        <f>'[1]2021'!C9</f>
        <v>1152</v>
      </c>
      <c r="E399" s="98">
        <v>0</v>
      </c>
    </row>
    <row r="400" spans="1:5" hidden="1" x14ac:dyDescent="0.35">
      <c r="A400" s="85"/>
      <c r="B400" s="96" t="s">
        <v>621</v>
      </c>
      <c r="C400" s="104" t="s">
        <v>682</v>
      </c>
      <c r="D400" s="114" t="str">
        <f>'[1]2021'!C10</f>
        <v>0</v>
      </c>
      <c r="E400" s="98">
        <v>0</v>
      </c>
    </row>
    <row r="401" spans="1:5" hidden="1" x14ac:dyDescent="0.35">
      <c r="A401" s="85"/>
      <c r="B401" s="96" t="s">
        <v>623</v>
      </c>
      <c r="C401" s="104" t="s">
        <v>682</v>
      </c>
      <c r="D401" s="114">
        <f>'[1]2021'!C11</f>
        <v>60</v>
      </c>
      <c r="E401" s="98">
        <v>0</v>
      </c>
    </row>
    <row r="402" spans="1:5" hidden="1" x14ac:dyDescent="0.35">
      <c r="A402" s="85"/>
      <c r="B402" s="96" t="s">
        <v>626</v>
      </c>
      <c r="C402" s="104" t="s">
        <v>682</v>
      </c>
      <c r="D402" s="114" t="str">
        <f>'[1]2021'!C12</f>
        <v>0</v>
      </c>
      <c r="E402" s="98">
        <v>0</v>
      </c>
    </row>
    <row r="403" spans="1:5" hidden="1" x14ac:dyDescent="0.35">
      <c r="A403" s="85"/>
      <c r="B403" s="96" t="s">
        <v>628</v>
      </c>
      <c r="C403" s="104" t="s">
        <v>682</v>
      </c>
      <c r="D403" s="114" t="str">
        <f>'[1]2021'!C13</f>
        <v>0</v>
      </c>
      <c r="E403" s="98">
        <v>0</v>
      </c>
    </row>
    <row r="404" spans="1:5" hidden="1" x14ac:dyDescent="0.35">
      <c r="A404" s="85"/>
      <c r="B404" s="96" t="s">
        <v>630</v>
      </c>
      <c r="C404" s="104" t="s">
        <v>682</v>
      </c>
      <c r="D404" s="114" t="str">
        <f>'[1]2021'!C14</f>
        <v>0</v>
      </c>
      <c r="E404" s="98">
        <v>0</v>
      </c>
    </row>
    <row r="405" spans="1:5" hidden="1" x14ac:dyDescent="0.35">
      <c r="A405" s="85"/>
      <c r="B405" s="96" t="s">
        <v>632</v>
      </c>
      <c r="C405" s="104" t="s">
        <v>682</v>
      </c>
      <c r="D405" s="114" t="str">
        <f>'[1]2021'!C15</f>
        <v>0</v>
      </c>
      <c r="E405" s="98">
        <v>0</v>
      </c>
    </row>
    <row r="406" spans="1:5" hidden="1" x14ac:dyDescent="0.35">
      <c r="A406" s="85"/>
      <c r="B406" s="96" t="s">
        <v>634</v>
      </c>
      <c r="C406" s="104" t="s">
        <v>682</v>
      </c>
      <c r="D406" s="114" t="str">
        <f>'[1]2021'!C16</f>
        <v>0</v>
      </c>
      <c r="E406" s="98">
        <v>0</v>
      </c>
    </row>
    <row r="407" spans="1:5" hidden="1" x14ac:dyDescent="0.35">
      <c r="A407" s="85"/>
      <c r="B407" s="96" t="s">
        <v>636</v>
      </c>
      <c r="C407" s="104" t="s">
        <v>682</v>
      </c>
      <c r="D407" s="114" t="str">
        <f>'[1]2021'!C17</f>
        <v>0</v>
      </c>
      <c r="E407" s="98">
        <v>0</v>
      </c>
    </row>
    <row r="408" spans="1:5" hidden="1" x14ac:dyDescent="0.35">
      <c r="A408" s="85"/>
      <c r="B408" s="96" t="s">
        <v>637</v>
      </c>
      <c r="C408" s="104" t="s">
        <v>682</v>
      </c>
      <c r="D408" s="114" t="str">
        <f>'[1]2021'!C18</f>
        <v>0</v>
      </c>
      <c r="E408" s="98">
        <v>0</v>
      </c>
    </row>
    <row r="409" spans="1:5" hidden="1" x14ac:dyDescent="0.35">
      <c r="A409" s="249" t="s">
        <v>638</v>
      </c>
      <c r="B409" s="250"/>
      <c r="C409" s="251"/>
      <c r="D409" s="103">
        <f>SUM(D398:D408)</f>
        <v>1319</v>
      </c>
      <c r="E409" s="91">
        <f>SUM(E398:E408)</f>
        <v>0</v>
      </c>
    </row>
    <row r="410" spans="1:5" hidden="1" x14ac:dyDescent="0.35">
      <c r="A410" s="85"/>
      <c r="B410" s="96" t="s">
        <v>617</v>
      </c>
      <c r="C410" s="104" t="s">
        <v>683</v>
      </c>
      <c r="D410" s="114">
        <f>'[1]2021'!D8</f>
        <v>551</v>
      </c>
      <c r="E410" s="98">
        <v>0</v>
      </c>
    </row>
    <row r="411" spans="1:5" hidden="1" x14ac:dyDescent="0.35">
      <c r="A411" s="85"/>
      <c r="B411" s="96" t="s">
        <v>619</v>
      </c>
      <c r="C411" s="104" t="s">
        <v>683</v>
      </c>
      <c r="D411" s="114">
        <f>'[1]2021'!D9</f>
        <v>1718</v>
      </c>
      <c r="E411" s="98">
        <v>0</v>
      </c>
    </row>
    <row r="412" spans="1:5" hidden="1" x14ac:dyDescent="0.35">
      <c r="A412" s="85"/>
      <c r="B412" s="96" t="s">
        <v>621</v>
      </c>
      <c r="C412" s="104" t="s">
        <v>683</v>
      </c>
      <c r="D412" s="114">
        <f>'[1]2021'!D10</f>
        <v>575</v>
      </c>
      <c r="E412" s="98">
        <v>0</v>
      </c>
    </row>
    <row r="413" spans="1:5" hidden="1" x14ac:dyDescent="0.35">
      <c r="A413" s="85"/>
      <c r="B413" s="96" t="s">
        <v>623</v>
      </c>
      <c r="C413" s="104" t="s">
        <v>683</v>
      </c>
      <c r="D413" s="114">
        <f>'[1]2021'!D11</f>
        <v>250</v>
      </c>
      <c r="E413" s="98">
        <v>0</v>
      </c>
    </row>
    <row r="414" spans="1:5" hidden="1" x14ac:dyDescent="0.35">
      <c r="A414" s="85"/>
      <c r="B414" s="96" t="s">
        <v>626</v>
      </c>
      <c r="C414" s="104" t="s">
        <v>683</v>
      </c>
      <c r="D414" s="114">
        <f>'[1]2021'!D12</f>
        <v>30</v>
      </c>
      <c r="E414" s="98">
        <v>0</v>
      </c>
    </row>
    <row r="415" spans="1:5" hidden="1" x14ac:dyDescent="0.35">
      <c r="A415" s="85"/>
      <c r="B415" s="96" t="s">
        <v>628</v>
      </c>
      <c r="C415" s="104" t="s">
        <v>683</v>
      </c>
      <c r="D415" s="114" t="str">
        <f>'[1]2021'!D13</f>
        <v>0</v>
      </c>
      <c r="E415" s="98">
        <v>0</v>
      </c>
    </row>
    <row r="416" spans="1:5" hidden="1" x14ac:dyDescent="0.35">
      <c r="A416" s="85"/>
      <c r="B416" s="96" t="s">
        <v>630</v>
      </c>
      <c r="C416" s="104" t="s">
        <v>683</v>
      </c>
      <c r="D416" s="114" t="str">
        <f>'[1]2021'!D14</f>
        <v>0</v>
      </c>
      <c r="E416" s="98">
        <v>0</v>
      </c>
    </row>
    <row r="417" spans="1:5" hidden="1" x14ac:dyDescent="0.35">
      <c r="A417" s="85"/>
      <c r="B417" s="96" t="s">
        <v>632</v>
      </c>
      <c r="C417" s="104" t="s">
        <v>683</v>
      </c>
      <c r="D417" s="114" t="str">
        <f>'[1]2021'!D15</f>
        <v>0</v>
      </c>
      <c r="E417" s="98">
        <v>0</v>
      </c>
    </row>
    <row r="418" spans="1:5" hidden="1" x14ac:dyDescent="0.35">
      <c r="A418" s="85"/>
      <c r="B418" s="96" t="s">
        <v>634</v>
      </c>
      <c r="C418" s="104" t="s">
        <v>683</v>
      </c>
      <c r="D418" s="114" t="str">
        <f>'[1]2021'!D16</f>
        <v>0</v>
      </c>
      <c r="E418" s="98">
        <v>0</v>
      </c>
    </row>
    <row r="419" spans="1:5" hidden="1" x14ac:dyDescent="0.35">
      <c r="A419" s="85"/>
      <c r="B419" s="96" t="s">
        <v>636</v>
      </c>
      <c r="C419" s="104" t="s">
        <v>683</v>
      </c>
      <c r="D419" s="114" t="str">
        <f>'[1]2021'!D17</f>
        <v>0</v>
      </c>
      <c r="E419" s="98">
        <v>0</v>
      </c>
    </row>
    <row r="420" spans="1:5" hidden="1" x14ac:dyDescent="0.35">
      <c r="A420" s="85"/>
      <c r="B420" s="96" t="s">
        <v>637</v>
      </c>
      <c r="C420" s="104" t="s">
        <v>683</v>
      </c>
      <c r="D420" s="114" t="str">
        <f>'[1]2021'!D18</f>
        <v>0</v>
      </c>
      <c r="E420" s="98">
        <v>0</v>
      </c>
    </row>
    <row r="421" spans="1:5" hidden="1" x14ac:dyDescent="0.35">
      <c r="A421" s="249" t="s">
        <v>638</v>
      </c>
      <c r="B421" s="250"/>
      <c r="C421" s="251"/>
      <c r="D421" s="103">
        <f>SUM(D410:D420)</f>
        <v>3124</v>
      </c>
      <c r="E421" s="91">
        <f>SUM(E410:E420)</f>
        <v>0</v>
      </c>
    </row>
    <row r="422" spans="1:5" hidden="1" x14ac:dyDescent="0.35">
      <c r="A422" s="85"/>
      <c r="B422" s="96" t="s">
        <v>617</v>
      </c>
      <c r="C422" s="104" t="s">
        <v>684</v>
      </c>
      <c r="D422" s="114">
        <f>'[1]2021'!E8</f>
        <v>1129</v>
      </c>
      <c r="E422" s="115">
        <f>'[1]puso 2017-2022'!D73</f>
        <v>0</v>
      </c>
    </row>
    <row r="423" spans="1:5" hidden="1" x14ac:dyDescent="0.35">
      <c r="A423" s="85"/>
      <c r="B423" s="96" t="s">
        <v>619</v>
      </c>
      <c r="C423" s="104" t="s">
        <v>684</v>
      </c>
      <c r="D423" s="114" t="str">
        <f>'[1]2021'!E9</f>
        <v>0</v>
      </c>
      <c r="E423" s="115">
        <f>'[1]puso 2017-2022'!D74</f>
        <v>0</v>
      </c>
    </row>
    <row r="424" spans="1:5" hidden="1" x14ac:dyDescent="0.35">
      <c r="A424" s="85"/>
      <c r="B424" s="96" t="s">
        <v>621</v>
      </c>
      <c r="C424" s="104" t="s">
        <v>684</v>
      </c>
      <c r="D424" s="114">
        <f>'[1]2021'!E10</f>
        <v>496</v>
      </c>
      <c r="E424" s="115">
        <f>'[1]puso 2017-2022'!D75</f>
        <v>0</v>
      </c>
    </row>
    <row r="425" spans="1:5" hidden="1" x14ac:dyDescent="0.35">
      <c r="A425" s="85"/>
      <c r="B425" s="96" t="s">
        <v>623</v>
      </c>
      <c r="C425" s="104" t="s">
        <v>684</v>
      </c>
      <c r="D425" s="114">
        <f>'[1]2021'!E11</f>
        <v>1239</v>
      </c>
      <c r="E425" s="115">
        <f>'[1]puso 2017-2022'!D76</f>
        <v>0</v>
      </c>
    </row>
    <row r="426" spans="1:5" hidden="1" x14ac:dyDescent="0.35">
      <c r="A426" s="85"/>
      <c r="B426" s="96" t="s">
        <v>626</v>
      </c>
      <c r="C426" s="104" t="s">
        <v>684</v>
      </c>
      <c r="D426" s="114">
        <f>'[1]2021'!E12</f>
        <v>724</v>
      </c>
      <c r="E426" s="115">
        <f>'[1]puso 2017-2022'!D77</f>
        <v>0</v>
      </c>
    </row>
    <row r="427" spans="1:5" hidden="1" x14ac:dyDescent="0.35">
      <c r="A427" s="85"/>
      <c r="B427" s="96" t="s">
        <v>628</v>
      </c>
      <c r="C427" s="104" t="s">
        <v>684</v>
      </c>
      <c r="D427" s="114">
        <f>'[1]2021'!E13</f>
        <v>253</v>
      </c>
      <c r="E427" s="115">
        <f>'[1]puso 2017-2022'!D78</f>
        <v>0</v>
      </c>
    </row>
    <row r="428" spans="1:5" hidden="1" x14ac:dyDescent="0.35">
      <c r="A428" s="85"/>
      <c r="B428" s="96" t="s">
        <v>630</v>
      </c>
      <c r="C428" s="104" t="s">
        <v>684</v>
      </c>
      <c r="D428" s="114">
        <f>'[1]2021'!E14</f>
        <v>152</v>
      </c>
      <c r="E428" s="115">
        <f>'[1]puso 2017-2022'!D79</f>
        <v>0</v>
      </c>
    </row>
    <row r="429" spans="1:5" hidden="1" x14ac:dyDescent="0.35">
      <c r="A429" s="85"/>
      <c r="B429" s="96" t="s">
        <v>632</v>
      </c>
      <c r="C429" s="104" t="s">
        <v>684</v>
      </c>
      <c r="D429" s="114">
        <f>'[1]2021'!E15</f>
        <v>100</v>
      </c>
      <c r="E429" s="115">
        <f>'[1]puso 2017-2022'!D80</f>
        <v>0</v>
      </c>
    </row>
    <row r="430" spans="1:5" hidden="1" x14ac:dyDescent="0.35">
      <c r="A430" s="85"/>
      <c r="B430" s="96" t="s">
        <v>634</v>
      </c>
      <c r="C430" s="104" t="s">
        <v>684</v>
      </c>
      <c r="D430" s="114" t="str">
        <f>'[1]2021'!E16</f>
        <v>0</v>
      </c>
      <c r="E430" s="115">
        <f>'[1]puso 2017-2022'!D81</f>
        <v>0</v>
      </c>
    </row>
    <row r="431" spans="1:5" hidden="1" x14ac:dyDescent="0.35">
      <c r="A431" s="85"/>
      <c r="B431" s="96" t="s">
        <v>636</v>
      </c>
      <c r="C431" s="104" t="s">
        <v>684</v>
      </c>
      <c r="D431" s="114" t="str">
        <f>'[1]2021'!E17</f>
        <v>0</v>
      </c>
      <c r="E431" s="115">
        <f>'[1]puso 2017-2022'!D82</f>
        <v>0</v>
      </c>
    </row>
    <row r="432" spans="1:5" hidden="1" x14ac:dyDescent="0.35">
      <c r="A432" s="85"/>
      <c r="B432" s="96" t="s">
        <v>637</v>
      </c>
      <c r="C432" s="104" t="s">
        <v>684</v>
      </c>
      <c r="D432" s="114" t="str">
        <f>'[1]2021'!E18</f>
        <v>0</v>
      </c>
      <c r="E432" s="115">
        <f>'[1]puso 2017-2022'!D83</f>
        <v>0</v>
      </c>
    </row>
    <row r="433" spans="1:5" hidden="1" x14ac:dyDescent="0.35">
      <c r="A433" s="249" t="s">
        <v>638</v>
      </c>
      <c r="B433" s="250"/>
      <c r="C433" s="251"/>
      <c r="D433" s="113">
        <f>SUM(D422:D432)</f>
        <v>4093</v>
      </c>
      <c r="E433" s="117">
        <f>SUM(E422:E432)</f>
        <v>0</v>
      </c>
    </row>
    <row r="434" spans="1:5" hidden="1" x14ac:dyDescent="0.35">
      <c r="A434" s="85"/>
      <c r="B434" s="96" t="s">
        <v>617</v>
      </c>
      <c r="C434" s="97" t="s">
        <v>685</v>
      </c>
      <c r="D434" s="85">
        <f>'[1]2021'!F8</f>
        <v>800</v>
      </c>
      <c r="E434" s="98">
        <v>0</v>
      </c>
    </row>
    <row r="435" spans="1:5" hidden="1" x14ac:dyDescent="0.35">
      <c r="A435" s="85"/>
      <c r="B435" s="96" t="s">
        <v>619</v>
      </c>
      <c r="C435" s="97" t="s">
        <v>685</v>
      </c>
      <c r="D435" s="85" t="str">
        <f>'[1]2021'!F9</f>
        <v>0</v>
      </c>
      <c r="E435" s="98">
        <v>0</v>
      </c>
    </row>
    <row r="436" spans="1:5" hidden="1" x14ac:dyDescent="0.35">
      <c r="A436" s="85"/>
      <c r="B436" s="96" t="s">
        <v>621</v>
      </c>
      <c r="C436" s="97" t="s">
        <v>685</v>
      </c>
      <c r="D436" s="85">
        <f>'[1]2021'!F10</f>
        <v>805</v>
      </c>
      <c r="E436" s="98">
        <v>0</v>
      </c>
    </row>
    <row r="437" spans="1:5" hidden="1" x14ac:dyDescent="0.35">
      <c r="A437" s="85"/>
      <c r="B437" s="96" t="s">
        <v>623</v>
      </c>
      <c r="C437" s="97" t="s">
        <v>685</v>
      </c>
      <c r="D437" s="85">
        <f>'[1]2021'!F11</f>
        <v>1874</v>
      </c>
      <c r="E437" s="98">
        <v>0</v>
      </c>
    </row>
    <row r="438" spans="1:5" hidden="1" x14ac:dyDescent="0.35">
      <c r="A438" s="85"/>
      <c r="B438" s="96" t="s">
        <v>626</v>
      </c>
      <c r="C438" s="97" t="s">
        <v>685</v>
      </c>
      <c r="D438" s="85">
        <f>'[1]2021'!F12</f>
        <v>973</v>
      </c>
      <c r="E438" s="98">
        <v>0</v>
      </c>
    </row>
    <row r="439" spans="1:5" hidden="1" x14ac:dyDescent="0.35">
      <c r="A439" s="85"/>
      <c r="B439" s="96" t="s">
        <v>628</v>
      </c>
      <c r="C439" s="97" t="s">
        <v>685</v>
      </c>
      <c r="D439" s="85">
        <f>'[1]2021'!F13</f>
        <v>914</v>
      </c>
      <c r="E439" s="98">
        <v>0</v>
      </c>
    </row>
    <row r="440" spans="1:5" hidden="1" x14ac:dyDescent="0.35">
      <c r="A440" s="85"/>
      <c r="B440" s="96" t="s">
        <v>630</v>
      </c>
      <c r="C440" s="97" t="s">
        <v>685</v>
      </c>
      <c r="D440" s="85">
        <f>'[1]2021'!F14</f>
        <v>1856</v>
      </c>
      <c r="E440" s="98">
        <v>0</v>
      </c>
    </row>
    <row r="441" spans="1:5" hidden="1" x14ac:dyDescent="0.35">
      <c r="A441" s="85"/>
      <c r="B441" s="96" t="s">
        <v>632</v>
      </c>
      <c r="C441" s="97" t="s">
        <v>685</v>
      </c>
      <c r="D441" s="85">
        <f>'[1]2021'!F15</f>
        <v>500</v>
      </c>
      <c r="E441" s="98">
        <v>0</v>
      </c>
    </row>
    <row r="442" spans="1:5" hidden="1" x14ac:dyDescent="0.35">
      <c r="A442" s="85"/>
      <c r="B442" s="96" t="s">
        <v>634</v>
      </c>
      <c r="C442" s="97" t="s">
        <v>685</v>
      </c>
      <c r="D442" s="85" t="str">
        <f>'[1]2021'!F16</f>
        <v>0</v>
      </c>
      <c r="E442" s="98">
        <v>0</v>
      </c>
    </row>
    <row r="443" spans="1:5" hidden="1" x14ac:dyDescent="0.35">
      <c r="A443" s="85"/>
      <c r="B443" s="96" t="s">
        <v>636</v>
      </c>
      <c r="C443" s="97" t="s">
        <v>685</v>
      </c>
      <c r="D443" s="85" t="str">
        <f>'[1]2021'!F17</f>
        <v>0</v>
      </c>
      <c r="E443" s="98">
        <v>0</v>
      </c>
    </row>
    <row r="444" spans="1:5" hidden="1" x14ac:dyDescent="0.35">
      <c r="A444" s="85"/>
      <c r="B444" s="96" t="s">
        <v>637</v>
      </c>
      <c r="C444" s="97" t="s">
        <v>685</v>
      </c>
      <c r="D444" s="85" t="str">
        <f>'[1]2021'!F18</f>
        <v>0</v>
      </c>
      <c r="E444" s="98">
        <v>0</v>
      </c>
    </row>
    <row r="445" spans="1:5" ht="15" hidden="1" customHeight="1" x14ac:dyDescent="0.35">
      <c r="A445" s="249" t="s">
        <v>638</v>
      </c>
      <c r="B445" s="250"/>
      <c r="C445" s="251"/>
      <c r="D445" s="103">
        <f>SUM(D434:D444)</f>
        <v>7722</v>
      </c>
      <c r="E445" s="91">
        <f>SUM(E434:E444)</f>
        <v>0</v>
      </c>
    </row>
    <row r="446" spans="1:5" hidden="1" x14ac:dyDescent="0.35">
      <c r="A446" s="85"/>
      <c r="B446" s="96" t="s">
        <v>617</v>
      </c>
      <c r="C446" s="100" t="s">
        <v>686</v>
      </c>
      <c r="D446" s="109">
        <v>1000</v>
      </c>
      <c r="E446" s="98">
        <v>0</v>
      </c>
    </row>
    <row r="447" spans="1:5" hidden="1" x14ac:dyDescent="0.35">
      <c r="A447" s="85"/>
      <c r="B447" s="96" t="s">
        <v>619</v>
      </c>
      <c r="C447" s="100" t="s">
        <v>686</v>
      </c>
      <c r="D447" s="109" t="s">
        <v>604</v>
      </c>
      <c r="E447" s="98">
        <v>0</v>
      </c>
    </row>
    <row r="448" spans="1:5" hidden="1" x14ac:dyDescent="0.35">
      <c r="A448" s="85"/>
      <c r="B448" s="96" t="s">
        <v>621</v>
      </c>
      <c r="C448" s="100" t="s">
        <v>686</v>
      </c>
      <c r="D448" s="109">
        <v>100</v>
      </c>
      <c r="E448" s="98">
        <v>0</v>
      </c>
    </row>
    <row r="449" spans="1:5" hidden="1" x14ac:dyDescent="0.35">
      <c r="A449" s="85"/>
      <c r="B449" s="96" t="s">
        <v>623</v>
      </c>
      <c r="C449" s="100" t="s">
        <v>686</v>
      </c>
      <c r="D449" s="109">
        <v>546</v>
      </c>
      <c r="E449" s="98">
        <v>0</v>
      </c>
    </row>
    <row r="450" spans="1:5" hidden="1" x14ac:dyDescent="0.35">
      <c r="A450" s="85"/>
      <c r="B450" s="96" t="s">
        <v>626</v>
      </c>
      <c r="C450" s="100" t="s">
        <v>686</v>
      </c>
      <c r="D450" s="109">
        <v>713</v>
      </c>
      <c r="E450" s="98">
        <v>0</v>
      </c>
    </row>
    <row r="451" spans="1:5" hidden="1" x14ac:dyDescent="0.35">
      <c r="A451" s="85"/>
      <c r="B451" s="96" t="s">
        <v>628</v>
      </c>
      <c r="C451" s="100" t="s">
        <v>686</v>
      </c>
      <c r="D451" s="109">
        <v>658</v>
      </c>
      <c r="E451" s="98">
        <v>0</v>
      </c>
    </row>
    <row r="452" spans="1:5" hidden="1" x14ac:dyDescent="0.35">
      <c r="A452" s="85"/>
      <c r="B452" s="96" t="s">
        <v>630</v>
      </c>
      <c r="C452" s="100" t="s">
        <v>686</v>
      </c>
      <c r="D452" s="109" t="s">
        <v>604</v>
      </c>
      <c r="E452" s="98">
        <v>0</v>
      </c>
    </row>
    <row r="453" spans="1:5" hidden="1" x14ac:dyDescent="0.35">
      <c r="A453" s="85"/>
      <c r="B453" s="96" t="s">
        <v>632</v>
      </c>
      <c r="C453" s="100" t="s">
        <v>686</v>
      </c>
      <c r="D453" s="109" t="s">
        <v>604</v>
      </c>
      <c r="E453" s="98">
        <v>0</v>
      </c>
    </row>
    <row r="454" spans="1:5" hidden="1" x14ac:dyDescent="0.35">
      <c r="A454" s="85"/>
      <c r="B454" s="96" t="s">
        <v>634</v>
      </c>
      <c r="C454" s="100" t="s">
        <v>686</v>
      </c>
      <c r="D454" s="109">
        <v>569</v>
      </c>
      <c r="E454" s="98">
        <v>0</v>
      </c>
    </row>
    <row r="455" spans="1:5" hidden="1" x14ac:dyDescent="0.35">
      <c r="A455" s="85"/>
      <c r="B455" s="96" t="s">
        <v>636</v>
      </c>
      <c r="C455" s="100" t="s">
        <v>686</v>
      </c>
      <c r="D455" s="109" t="s">
        <v>604</v>
      </c>
      <c r="E455" s="98">
        <v>0</v>
      </c>
    </row>
    <row r="456" spans="1:5" hidden="1" x14ac:dyDescent="0.35">
      <c r="A456" s="85"/>
      <c r="B456" s="96" t="s">
        <v>637</v>
      </c>
      <c r="C456" s="100" t="s">
        <v>686</v>
      </c>
      <c r="D456" s="109" t="s">
        <v>604</v>
      </c>
      <c r="E456" s="98">
        <v>0</v>
      </c>
    </row>
    <row r="457" spans="1:5" hidden="1" x14ac:dyDescent="0.35">
      <c r="A457" s="249" t="s">
        <v>638</v>
      </c>
      <c r="B457" s="250"/>
      <c r="C457" s="251"/>
      <c r="D457" s="103">
        <f>SUM(D446:D456)</f>
        <v>3586</v>
      </c>
      <c r="E457" s="91">
        <f>SUM(E446:E456)</f>
        <v>0</v>
      </c>
    </row>
    <row r="458" spans="1:5" hidden="1" x14ac:dyDescent="0.35">
      <c r="A458" s="85"/>
      <c r="B458" s="96" t="s">
        <v>617</v>
      </c>
      <c r="C458" s="97" t="s">
        <v>687</v>
      </c>
      <c r="D458" s="116" t="str">
        <f>'[1]2021'!H8</f>
        <v>0</v>
      </c>
      <c r="E458" s="98">
        <v>0</v>
      </c>
    </row>
    <row r="459" spans="1:5" hidden="1" x14ac:dyDescent="0.35">
      <c r="A459" s="85"/>
      <c r="B459" s="96" t="s">
        <v>619</v>
      </c>
      <c r="C459" s="97" t="s">
        <v>687</v>
      </c>
      <c r="D459" s="116" t="str">
        <f>'[1]2021'!H9</f>
        <v>0</v>
      </c>
      <c r="E459" s="98">
        <v>0</v>
      </c>
    </row>
    <row r="460" spans="1:5" hidden="1" x14ac:dyDescent="0.35">
      <c r="A460" s="85"/>
      <c r="B460" s="96" t="s">
        <v>621</v>
      </c>
      <c r="C460" s="97" t="s">
        <v>687</v>
      </c>
      <c r="D460" s="116" t="str">
        <f>'[1]2021'!H10</f>
        <v>0</v>
      </c>
      <c r="E460" s="98">
        <v>0</v>
      </c>
    </row>
    <row r="461" spans="1:5" hidden="1" x14ac:dyDescent="0.35">
      <c r="A461" s="85"/>
      <c r="B461" s="96" t="s">
        <v>623</v>
      </c>
      <c r="C461" s="97" t="s">
        <v>687</v>
      </c>
      <c r="D461" s="116" t="str">
        <f>'[1]2021'!H11</f>
        <v>0</v>
      </c>
      <c r="E461" s="98">
        <v>0</v>
      </c>
    </row>
    <row r="462" spans="1:5" hidden="1" x14ac:dyDescent="0.35">
      <c r="A462" s="85"/>
      <c r="B462" s="96" t="s">
        <v>626</v>
      </c>
      <c r="C462" s="97" t="s">
        <v>687</v>
      </c>
      <c r="D462" s="116">
        <f>'[1]2021'!H12</f>
        <v>100</v>
      </c>
      <c r="E462" s="98">
        <v>0</v>
      </c>
    </row>
    <row r="463" spans="1:5" hidden="1" x14ac:dyDescent="0.35">
      <c r="A463" s="85"/>
      <c r="B463" s="96" t="s">
        <v>628</v>
      </c>
      <c r="C463" s="97" t="s">
        <v>687</v>
      </c>
      <c r="D463" s="116">
        <f>'[1]2021'!H13</f>
        <v>254</v>
      </c>
      <c r="E463" s="98">
        <v>0</v>
      </c>
    </row>
    <row r="464" spans="1:5" hidden="1" x14ac:dyDescent="0.35">
      <c r="A464" s="85"/>
      <c r="B464" s="96" t="s">
        <v>630</v>
      </c>
      <c r="C464" s="97" t="s">
        <v>687</v>
      </c>
      <c r="D464" s="116">
        <f>'[1]2021'!H14</f>
        <v>253</v>
      </c>
      <c r="E464" s="98">
        <v>0</v>
      </c>
    </row>
    <row r="465" spans="1:5" hidden="1" x14ac:dyDescent="0.35">
      <c r="A465" s="85"/>
      <c r="B465" s="96" t="s">
        <v>632</v>
      </c>
      <c r="C465" s="97" t="s">
        <v>687</v>
      </c>
      <c r="D465" s="116">
        <f>'[1]2021'!H15</f>
        <v>235</v>
      </c>
      <c r="E465" s="98">
        <v>0</v>
      </c>
    </row>
    <row r="466" spans="1:5" hidden="1" x14ac:dyDescent="0.35">
      <c r="A466" s="85"/>
      <c r="B466" s="96" t="s">
        <v>634</v>
      </c>
      <c r="C466" s="97" t="s">
        <v>687</v>
      </c>
      <c r="D466" s="116" t="str">
        <f>'[1]2021'!H16</f>
        <v>0</v>
      </c>
      <c r="E466" s="98">
        <v>0</v>
      </c>
    </row>
    <row r="467" spans="1:5" hidden="1" x14ac:dyDescent="0.35">
      <c r="A467" s="85"/>
      <c r="B467" s="96" t="s">
        <v>636</v>
      </c>
      <c r="C467" s="97" t="s">
        <v>687</v>
      </c>
      <c r="D467" s="116" t="str">
        <f>'[1]2021'!H17</f>
        <v>0</v>
      </c>
      <c r="E467" s="98">
        <v>0</v>
      </c>
    </row>
    <row r="468" spans="1:5" hidden="1" x14ac:dyDescent="0.35">
      <c r="A468" s="85"/>
      <c r="B468" s="96" t="s">
        <v>637</v>
      </c>
      <c r="C468" s="97" t="s">
        <v>687</v>
      </c>
      <c r="D468" s="116" t="str">
        <f>'[1]2021'!H18</f>
        <v>0</v>
      </c>
      <c r="E468" s="98">
        <v>0</v>
      </c>
    </row>
    <row r="469" spans="1:5" hidden="1" x14ac:dyDescent="0.35">
      <c r="A469" s="249" t="s">
        <v>638</v>
      </c>
      <c r="B469" s="250"/>
      <c r="C469" s="251"/>
      <c r="D469" s="103">
        <f>SUM(D458:D468)</f>
        <v>842</v>
      </c>
      <c r="E469" s="91">
        <f>SUM(E458:E468)</f>
        <v>0</v>
      </c>
    </row>
    <row r="470" spans="1:5" hidden="1" x14ac:dyDescent="0.35">
      <c r="A470" s="85"/>
      <c r="B470" s="96" t="s">
        <v>617</v>
      </c>
      <c r="C470" s="104">
        <v>44287</v>
      </c>
      <c r="D470" s="114">
        <f>'[1]2021'!J8</f>
        <v>21</v>
      </c>
      <c r="E470" s="98">
        <v>0</v>
      </c>
    </row>
    <row r="471" spans="1:5" hidden="1" x14ac:dyDescent="0.35">
      <c r="A471" s="85"/>
      <c r="B471" s="96" t="s">
        <v>619</v>
      </c>
      <c r="C471" s="104">
        <v>44287</v>
      </c>
      <c r="D471" s="114" t="str">
        <f>'[1]2021'!J9</f>
        <v>0</v>
      </c>
      <c r="E471" s="98">
        <v>0</v>
      </c>
    </row>
    <row r="472" spans="1:5" hidden="1" x14ac:dyDescent="0.35">
      <c r="A472" s="85"/>
      <c r="B472" s="96" t="s">
        <v>621</v>
      </c>
      <c r="C472" s="104">
        <v>44287</v>
      </c>
      <c r="D472" s="114" t="str">
        <f>'[1]2021'!J10</f>
        <v>0</v>
      </c>
      <c r="E472" s="98">
        <v>0</v>
      </c>
    </row>
    <row r="473" spans="1:5" hidden="1" x14ac:dyDescent="0.35">
      <c r="A473" s="85"/>
      <c r="B473" s="96" t="s">
        <v>623</v>
      </c>
      <c r="C473" s="104">
        <v>44287</v>
      </c>
      <c r="D473" s="114">
        <f>'[1]2021'!J11</f>
        <v>505</v>
      </c>
      <c r="E473" s="98">
        <v>0</v>
      </c>
    </row>
    <row r="474" spans="1:5" hidden="1" x14ac:dyDescent="0.35">
      <c r="A474" s="85"/>
      <c r="B474" s="96" t="s">
        <v>626</v>
      </c>
      <c r="C474" s="104">
        <v>44287</v>
      </c>
      <c r="D474" s="114">
        <f>'[1]2021'!J12</f>
        <v>11</v>
      </c>
      <c r="E474" s="98">
        <v>0</v>
      </c>
    </row>
    <row r="475" spans="1:5" hidden="1" x14ac:dyDescent="0.35">
      <c r="A475" s="85"/>
      <c r="B475" s="96" t="s">
        <v>628</v>
      </c>
      <c r="C475" s="104">
        <v>44287</v>
      </c>
      <c r="D475" s="114">
        <f>'[1]2021'!J13</f>
        <v>2</v>
      </c>
      <c r="E475" s="98">
        <v>0</v>
      </c>
    </row>
    <row r="476" spans="1:5" hidden="1" x14ac:dyDescent="0.35">
      <c r="A476" s="85"/>
      <c r="B476" s="96" t="s">
        <v>630</v>
      </c>
      <c r="C476" s="104">
        <v>44287</v>
      </c>
      <c r="D476" s="114" t="str">
        <f>'[1]2021'!J14</f>
        <v>0</v>
      </c>
      <c r="E476" s="98">
        <v>0</v>
      </c>
    </row>
    <row r="477" spans="1:5" hidden="1" x14ac:dyDescent="0.35">
      <c r="A477" s="85"/>
      <c r="B477" s="96" t="s">
        <v>632</v>
      </c>
      <c r="C477" s="104">
        <v>44287</v>
      </c>
      <c r="D477" s="114" t="str">
        <f>'[1]2021'!J15</f>
        <v>0</v>
      </c>
      <c r="E477" s="98">
        <v>0</v>
      </c>
    </row>
    <row r="478" spans="1:5" hidden="1" x14ac:dyDescent="0.35">
      <c r="A478" s="85"/>
      <c r="B478" s="96" t="s">
        <v>634</v>
      </c>
      <c r="C478" s="104">
        <v>44287</v>
      </c>
      <c r="D478" s="114" t="str">
        <f>'[1]2021'!J16</f>
        <v>0</v>
      </c>
      <c r="E478" s="98">
        <v>0</v>
      </c>
    </row>
    <row r="479" spans="1:5" hidden="1" x14ac:dyDescent="0.35">
      <c r="A479" s="85"/>
      <c r="B479" s="96" t="s">
        <v>636</v>
      </c>
      <c r="C479" s="104">
        <v>44287</v>
      </c>
      <c r="D479" s="114" t="str">
        <f>'[1]2021'!J17</f>
        <v>0</v>
      </c>
      <c r="E479" s="98">
        <v>0</v>
      </c>
    </row>
    <row r="480" spans="1:5" hidden="1" x14ac:dyDescent="0.35">
      <c r="A480" s="85"/>
      <c r="B480" s="96" t="s">
        <v>637</v>
      </c>
      <c r="C480" s="104">
        <v>44287</v>
      </c>
      <c r="D480" s="114" t="str">
        <f>'[1]2021'!J18</f>
        <v>0</v>
      </c>
      <c r="E480" s="98">
        <v>0</v>
      </c>
    </row>
    <row r="481" spans="1:5" hidden="1" x14ac:dyDescent="0.35">
      <c r="A481" s="85"/>
      <c r="B481" s="85"/>
      <c r="C481" s="104"/>
      <c r="D481" s="105">
        <f>SUM(D470:D480)</f>
        <v>539</v>
      </c>
      <c r="E481" s="91">
        <f>SUM(E470:E480)</f>
        <v>0</v>
      </c>
    </row>
    <row r="482" spans="1:5" hidden="1" x14ac:dyDescent="0.35">
      <c r="A482" s="85"/>
      <c r="B482" s="96" t="s">
        <v>617</v>
      </c>
      <c r="C482" s="104" t="s">
        <v>688</v>
      </c>
      <c r="D482" s="85">
        <f>'[1]2021'!K8</f>
        <v>190</v>
      </c>
      <c r="E482" s="98">
        <v>0</v>
      </c>
    </row>
    <row r="483" spans="1:5" hidden="1" x14ac:dyDescent="0.35">
      <c r="A483" s="85"/>
      <c r="B483" s="96" t="s">
        <v>619</v>
      </c>
      <c r="C483" s="104" t="s">
        <v>688</v>
      </c>
      <c r="D483" s="85" t="str">
        <f>'[1]2021'!K9</f>
        <v>0</v>
      </c>
      <c r="E483" s="98">
        <v>0</v>
      </c>
    </row>
    <row r="484" spans="1:5" hidden="1" x14ac:dyDescent="0.35">
      <c r="A484" s="85"/>
      <c r="B484" s="96" t="s">
        <v>621</v>
      </c>
      <c r="C484" s="104" t="s">
        <v>688</v>
      </c>
      <c r="D484" s="85">
        <f>'[1]2021'!K10</f>
        <v>354</v>
      </c>
      <c r="E484" s="98">
        <v>0</v>
      </c>
    </row>
    <row r="485" spans="1:5" hidden="1" x14ac:dyDescent="0.35">
      <c r="A485" s="85"/>
      <c r="B485" s="96" t="s">
        <v>623</v>
      </c>
      <c r="C485" s="104" t="s">
        <v>688</v>
      </c>
      <c r="D485" s="85">
        <f>'[1]2021'!K11</f>
        <v>120</v>
      </c>
      <c r="E485" s="98">
        <v>0</v>
      </c>
    </row>
    <row r="486" spans="1:5" hidden="1" x14ac:dyDescent="0.35">
      <c r="A486" s="85"/>
      <c r="B486" s="96" t="s">
        <v>626</v>
      </c>
      <c r="C486" s="104" t="s">
        <v>688</v>
      </c>
      <c r="D486" s="85">
        <f>'[1]2021'!K12</f>
        <v>60</v>
      </c>
      <c r="E486" s="98">
        <v>0</v>
      </c>
    </row>
    <row r="487" spans="1:5" hidden="1" x14ac:dyDescent="0.35">
      <c r="A487" s="85"/>
      <c r="B487" s="96" t="s">
        <v>628</v>
      </c>
      <c r="C487" s="104" t="s">
        <v>688</v>
      </c>
      <c r="D487" s="85">
        <f>'[1]2021'!K13</f>
        <v>68</v>
      </c>
      <c r="E487" s="98">
        <v>0</v>
      </c>
    </row>
    <row r="488" spans="1:5" hidden="1" x14ac:dyDescent="0.35">
      <c r="A488" s="85"/>
      <c r="B488" s="96" t="s">
        <v>630</v>
      </c>
      <c r="C488" s="104" t="s">
        <v>688</v>
      </c>
      <c r="D488" s="85" t="str">
        <f>'[1]2021'!K14</f>
        <v>0</v>
      </c>
      <c r="E488" s="98">
        <v>0</v>
      </c>
    </row>
    <row r="489" spans="1:5" hidden="1" x14ac:dyDescent="0.35">
      <c r="A489" s="85"/>
      <c r="B489" s="96" t="s">
        <v>632</v>
      </c>
      <c r="C489" s="104" t="s">
        <v>688</v>
      </c>
      <c r="D489" s="85" t="str">
        <f>'[1]2021'!K15</f>
        <v>0</v>
      </c>
      <c r="E489" s="98">
        <v>0</v>
      </c>
    </row>
    <row r="490" spans="1:5" hidden="1" x14ac:dyDescent="0.35">
      <c r="A490" s="85"/>
      <c r="B490" s="96" t="s">
        <v>634</v>
      </c>
      <c r="C490" s="104" t="s">
        <v>688</v>
      </c>
      <c r="D490" s="85" t="str">
        <f>'[1]2021'!K16</f>
        <v>0</v>
      </c>
      <c r="E490" s="98">
        <v>0</v>
      </c>
    </row>
    <row r="491" spans="1:5" hidden="1" x14ac:dyDescent="0.35">
      <c r="A491" s="85"/>
      <c r="B491" s="96" t="s">
        <v>636</v>
      </c>
      <c r="C491" s="104" t="s">
        <v>688</v>
      </c>
      <c r="D491" s="85" t="str">
        <f>'[1]2021'!K17</f>
        <v>0</v>
      </c>
      <c r="E491" s="98">
        <v>0</v>
      </c>
    </row>
    <row r="492" spans="1:5" hidden="1" x14ac:dyDescent="0.35">
      <c r="A492" s="85"/>
      <c r="B492" s="96" t="s">
        <v>637</v>
      </c>
      <c r="C492" s="104" t="s">
        <v>688</v>
      </c>
      <c r="D492" s="85" t="str">
        <f>'[1]2021'!K18</f>
        <v>0</v>
      </c>
      <c r="E492" s="98">
        <v>0</v>
      </c>
    </row>
    <row r="493" spans="1:5" hidden="1" x14ac:dyDescent="0.35">
      <c r="A493" s="249" t="s">
        <v>638</v>
      </c>
      <c r="B493" s="250"/>
      <c r="C493" s="251"/>
      <c r="D493" s="118">
        <f>SUM(D482:D492)</f>
        <v>792</v>
      </c>
      <c r="E493" s="91">
        <f>SUM(E482:E492)</f>
        <v>0</v>
      </c>
    </row>
    <row r="494" spans="1:5" hidden="1" x14ac:dyDescent="0.35">
      <c r="A494" s="85"/>
      <c r="B494" s="96" t="s">
        <v>617</v>
      </c>
      <c r="C494" s="104" t="s">
        <v>689</v>
      </c>
      <c r="D494" s="85">
        <f>'[1]2021'!L8</f>
        <v>173</v>
      </c>
      <c r="E494" s="98">
        <v>0</v>
      </c>
    </row>
    <row r="495" spans="1:5" hidden="1" x14ac:dyDescent="0.35">
      <c r="A495" s="85"/>
      <c r="B495" s="96" t="s">
        <v>619</v>
      </c>
      <c r="C495" s="104" t="s">
        <v>689</v>
      </c>
      <c r="D495" s="85" t="str">
        <f>'[1]2021'!L9</f>
        <v>0</v>
      </c>
      <c r="E495" s="98">
        <v>0</v>
      </c>
    </row>
    <row r="496" spans="1:5" hidden="1" x14ac:dyDescent="0.35">
      <c r="A496" s="85"/>
      <c r="B496" s="96" t="s">
        <v>621</v>
      </c>
      <c r="C496" s="104" t="s">
        <v>689</v>
      </c>
      <c r="D496" s="85">
        <f>'[1]2021'!L10</f>
        <v>230</v>
      </c>
      <c r="E496" s="98">
        <v>0</v>
      </c>
    </row>
    <row r="497" spans="1:5" hidden="1" x14ac:dyDescent="0.35">
      <c r="A497" s="85"/>
      <c r="B497" s="96" t="s">
        <v>623</v>
      </c>
      <c r="C497" s="104" t="s">
        <v>689</v>
      </c>
      <c r="D497" s="85">
        <f>'[1]2021'!L11</f>
        <v>220</v>
      </c>
      <c r="E497" s="98">
        <v>0</v>
      </c>
    </row>
    <row r="498" spans="1:5" hidden="1" x14ac:dyDescent="0.35">
      <c r="A498" s="85"/>
      <c r="B498" s="96" t="s">
        <v>626</v>
      </c>
      <c r="C498" s="104" t="s">
        <v>689</v>
      </c>
      <c r="D498" s="85" t="str">
        <f>'[1]2021'!L12</f>
        <v>0</v>
      </c>
      <c r="E498" s="98">
        <v>0</v>
      </c>
    </row>
    <row r="499" spans="1:5" hidden="1" x14ac:dyDescent="0.35">
      <c r="A499" s="85"/>
      <c r="B499" s="96" t="s">
        <v>628</v>
      </c>
      <c r="C499" s="104" t="s">
        <v>689</v>
      </c>
      <c r="D499" s="85">
        <f>'[1]2021'!L13</f>
        <v>31</v>
      </c>
      <c r="E499" s="98">
        <v>0</v>
      </c>
    </row>
    <row r="500" spans="1:5" hidden="1" x14ac:dyDescent="0.35">
      <c r="A500" s="85"/>
      <c r="B500" s="96" t="s">
        <v>630</v>
      </c>
      <c r="C500" s="104" t="s">
        <v>689</v>
      </c>
      <c r="D500" s="85" t="str">
        <f>'[1]2021'!L14</f>
        <v>0</v>
      </c>
      <c r="E500" s="98">
        <v>0</v>
      </c>
    </row>
    <row r="501" spans="1:5" hidden="1" x14ac:dyDescent="0.35">
      <c r="A501" s="85"/>
      <c r="B501" s="96" t="s">
        <v>632</v>
      </c>
      <c r="C501" s="104" t="s">
        <v>689</v>
      </c>
      <c r="D501" s="85" t="str">
        <f>'[1]2021'!L15</f>
        <v>0</v>
      </c>
      <c r="E501" s="98">
        <v>0</v>
      </c>
    </row>
    <row r="502" spans="1:5" hidden="1" x14ac:dyDescent="0.35">
      <c r="A502" s="85"/>
      <c r="B502" s="96" t="s">
        <v>634</v>
      </c>
      <c r="C502" s="104" t="s">
        <v>689</v>
      </c>
      <c r="D502" s="85">
        <f>'[1]2021'!L16</f>
        <v>1275</v>
      </c>
      <c r="E502" s="98">
        <v>0</v>
      </c>
    </row>
    <row r="503" spans="1:5" hidden="1" x14ac:dyDescent="0.35">
      <c r="A503" s="85"/>
      <c r="B503" s="96" t="s">
        <v>636</v>
      </c>
      <c r="C503" s="104" t="s">
        <v>689</v>
      </c>
      <c r="D503" s="85">
        <f>'[1]2021'!L17</f>
        <v>1320</v>
      </c>
      <c r="E503" s="98">
        <v>0</v>
      </c>
    </row>
    <row r="504" spans="1:5" hidden="1" x14ac:dyDescent="0.35">
      <c r="A504" s="85"/>
      <c r="B504" s="96" t="s">
        <v>637</v>
      </c>
      <c r="C504" s="104" t="s">
        <v>689</v>
      </c>
      <c r="D504" s="85">
        <f>'[1]2021'!L18</f>
        <v>2377</v>
      </c>
      <c r="E504" s="98">
        <v>0</v>
      </c>
    </row>
    <row r="505" spans="1:5" hidden="1" x14ac:dyDescent="0.35">
      <c r="A505" s="249" t="s">
        <v>638</v>
      </c>
      <c r="B505" s="250"/>
      <c r="C505" s="251"/>
      <c r="D505" s="103">
        <f>SUM(D494:D504)</f>
        <v>5626</v>
      </c>
      <c r="E505" s="91">
        <f>SUM(E494:E504)</f>
        <v>0</v>
      </c>
    </row>
    <row r="506" spans="1:5" hidden="1" x14ac:dyDescent="0.35">
      <c r="A506" s="85"/>
      <c r="B506" s="96" t="s">
        <v>617</v>
      </c>
      <c r="C506" s="104" t="s">
        <v>690</v>
      </c>
      <c r="D506" s="85">
        <f>'[1]2021'!M8</f>
        <v>115</v>
      </c>
      <c r="E506" s="98">
        <v>0</v>
      </c>
    </row>
    <row r="507" spans="1:5" hidden="1" x14ac:dyDescent="0.35">
      <c r="A507" s="85"/>
      <c r="B507" s="96" t="s">
        <v>619</v>
      </c>
      <c r="C507" s="104" t="s">
        <v>690</v>
      </c>
      <c r="D507" s="85" t="str">
        <f>'[1]2021'!M9</f>
        <v>0</v>
      </c>
      <c r="E507" s="98">
        <v>0</v>
      </c>
    </row>
    <row r="508" spans="1:5" hidden="1" x14ac:dyDescent="0.35">
      <c r="A508" s="85"/>
      <c r="B508" s="96" t="s">
        <v>621</v>
      </c>
      <c r="C508" s="104" t="s">
        <v>690</v>
      </c>
      <c r="D508" s="85">
        <f>'[1]2021'!M10</f>
        <v>126</v>
      </c>
      <c r="E508" s="98">
        <v>0</v>
      </c>
    </row>
    <row r="509" spans="1:5" hidden="1" x14ac:dyDescent="0.35">
      <c r="A509" s="85"/>
      <c r="B509" s="96" t="s">
        <v>623</v>
      </c>
      <c r="C509" s="104" t="s">
        <v>690</v>
      </c>
      <c r="D509" s="85">
        <f>'[1]2021'!M11</f>
        <v>156</v>
      </c>
      <c r="E509" s="98">
        <v>0</v>
      </c>
    </row>
    <row r="510" spans="1:5" hidden="1" x14ac:dyDescent="0.35">
      <c r="A510" s="85"/>
      <c r="B510" s="96" t="s">
        <v>626</v>
      </c>
      <c r="C510" s="104" t="s">
        <v>690</v>
      </c>
      <c r="D510" s="85" t="str">
        <f>'[1]2021'!M12</f>
        <v>0</v>
      </c>
      <c r="E510" s="98">
        <v>0</v>
      </c>
    </row>
    <row r="511" spans="1:5" hidden="1" x14ac:dyDescent="0.35">
      <c r="A511" s="85"/>
      <c r="B511" s="96" t="s">
        <v>628</v>
      </c>
      <c r="C511" s="104" t="s">
        <v>690</v>
      </c>
      <c r="D511" s="85">
        <f>'[1]2021'!M13</f>
        <v>13</v>
      </c>
      <c r="E511" s="98">
        <v>0</v>
      </c>
    </row>
    <row r="512" spans="1:5" hidden="1" x14ac:dyDescent="0.35">
      <c r="A512" s="85"/>
      <c r="B512" s="96" t="s">
        <v>630</v>
      </c>
      <c r="C512" s="104" t="s">
        <v>690</v>
      </c>
      <c r="D512" s="85" t="str">
        <f>'[1]2021'!M14</f>
        <v>0</v>
      </c>
      <c r="E512" s="98">
        <v>0</v>
      </c>
    </row>
    <row r="513" spans="1:5" hidden="1" x14ac:dyDescent="0.35">
      <c r="A513" s="85"/>
      <c r="B513" s="96" t="s">
        <v>632</v>
      </c>
      <c r="C513" s="104" t="s">
        <v>690</v>
      </c>
      <c r="D513" s="85" t="str">
        <f>'[1]2021'!M15</f>
        <v>0</v>
      </c>
      <c r="E513" s="98">
        <v>0</v>
      </c>
    </row>
    <row r="514" spans="1:5" hidden="1" x14ac:dyDescent="0.35">
      <c r="A514" s="85"/>
      <c r="B514" s="96" t="s">
        <v>634</v>
      </c>
      <c r="C514" s="104" t="s">
        <v>690</v>
      </c>
      <c r="D514" s="85">
        <f>'[1]2021'!M16</f>
        <v>646</v>
      </c>
      <c r="E514" s="98">
        <v>0</v>
      </c>
    </row>
    <row r="515" spans="1:5" hidden="1" x14ac:dyDescent="0.35">
      <c r="A515" s="85"/>
      <c r="B515" s="96" t="s">
        <v>636</v>
      </c>
      <c r="C515" s="104" t="s">
        <v>690</v>
      </c>
      <c r="D515" s="85">
        <f>'[1]2021'!M17</f>
        <v>1009</v>
      </c>
      <c r="E515" s="98">
        <v>0</v>
      </c>
    </row>
    <row r="516" spans="1:5" hidden="1" x14ac:dyDescent="0.35">
      <c r="A516" s="85"/>
      <c r="B516" s="96" t="s">
        <v>637</v>
      </c>
      <c r="C516" s="104" t="s">
        <v>690</v>
      </c>
      <c r="D516" s="85">
        <f>'[1]2021'!M18</f>
        <v>3458</v>
      </c>
      <c r="E516" s="98">
        <v>0</v>
      </c>
    </row>
    <row r="517" spans="1:5" hidden="1" x14ac:dyDescent="0.35">
      <c r="A517" s="249" t="s">
        <v>638</v>
      </c>
      <c r="B517" s="250"/>
      <c r="C517" s="251"/>
      <c r="D517" s="103">
        <f>SUM(D506:D516)</f>
        <v>5523</v>
      </c>
      <c r="E517" s="91">
        <f>SUM(E506:E516)</f>
        <v>0</v>
      </c>
    </row>
    <row r="518" spans="1:5" hidden="1" x14ac:dyDescent="0.35">
      <c r="A518" s="85"/>
      <c r="B518" s="96" t="s">
        <v>617</v>
      </c>
      <c r="C518" s="104" t="s">
        <v>691</v>
      </c>
      <c r="D518" s="85">
        <f>'[1]2021'!N8</f>
        <v>434</v>
      </c>
      <c r="E518" s="98">
        <v>0</v>
      </c>
    </row>
    <row r="519" spans="1:5" hidden="1" x14ac:dyDescent="0.35">
      <c r="A519" s="85"/>
      <c r="B519" s="96" t="s">
        <v>619</v>
      </c>
      <c r="C519" s="104" t="s">
        <v>691</v>
      </c>
      <c r="D519" s="85" t="str">
        <f>'[1]2021'!N9</f>
        <v>0</v>
      </c>
      <c r="E519" s="98">
        <v>0</v>
      </c>
    </row>
    <row r="520" spans="1:5" hidden="1" x14ac:dyDescent="0.35">
      <c r="A520" s="85"/>
      <c r="B520" s="96" t="s">
        <v>621</v>
      </c>
      <c r="C520" s="104" t="s">
        <v>691</v>
      </c>
      <c r="D520" s="85">
        <f>'[1]2021'!N10</f>
        <v>477</v>
      </c>
      <c r="E520" s="98">
        <v>0</v>
      </c>
    </row>
    <row r="521" spans="1:5" hidden="1" x14ac:dyDescent="0.35">
      <c r="A521" s="85"/>
      <c r="B521" s="96" t="s">
        <v>623</v>
      </c>
      <c r="C521" s="104" t="s">
        <v>691</v>
      </c>
      <c r="D521" s="85">
        <f>'[1]2021'!N11</f>
        <v>426</v>
      </c>
      <c r="E521" s="98">
        <v>0</v>
      </c>
    </row>
    <row r="522" spans="1:5" hidden="1" x14ac:dyDescent="0.35">
      <c r="A522" s="85"/>
      <c r="B522" s="96" t="s">
        <v>626</v>
      </c>
      <c r="C522" s="104" t="s">
        <v>691</v>
      </c>
      <c r="D522" s="85" t="str">
        <f>'[1]2021'!N12</f>
        <v>0</v>
      </c>
      <c r="E522" s="98">
        <v>0</v>
      </c>
    </row>
    <row r="523" spans="1:5" hidden="1" x14ac:dyDescent="0.35">
      <c r="A523" s="85"/>
      <c r="B523" s="96" t="s">
        <v>628</v>
      </c>
      <c r="C523" s="104" t="s">
        <v>691</v>
      </c>
      <c r="D523" s="85">
        <f>'[1]2021'!N13</f>
        <v>262</v>
      </c>
      <c r="E523" s="98">
        <v>0</v>
      </c>
    </row>
    <row r="524" spans="1:5" hidden="1" x14ac:dyDescent="0.35">
      <c r="A524" s="85"/>
      <c r="B524" s="96" t="s">
        <v>630</v>
      </c>
      <c r="C524" s="104" t="s">
        <v>691</v>
      </c>
      <c r="D524" s="85" t="str">
        <f>'[1]2021'!N14</f>
        <v>0</v>
      </c>
      <c r="E524" s="98">
        <v>0</v>
      </c>
    </row>
    <row r="525" spans="1:5" hidden="1" x14ac:dyDescent="0.35">
      <c r="A525" s="85"/>
      <c r="B525" s="96" t="s">
        <v>632</v>
      </c>
      <c r="C525" s="104" t="s">
        <v>691</v>
      </c>
      <c r="D525" s="85" t="str">
        <f>'[1]2021'!N15</f>
        <v>0</v>
      </c>
      <c r="E525" s="98">
        <v>0</v>
      </c>
    </row>
    <row r="526" spans="1:5" hidden="1" x14ac:dyDescent="0.35">
      <c r="A526" s="85"/>
      <c r="B526" s="96" t="s">
        <v>634</v>
      </c>
      <c r="C526" s="104" t="s">
        <v>691</v>
      </c>
      <c r="D526" s="85">
        <f>'[1]2021'!N16</f>
        <v>523</v>
      </c>
      <c r="E526" s="98">
        <v>0</v>
      </c>
    </row>
    <row r="527" spans="1:5" hidden="1" x14ac:dyDescent="0.35">
      <c r="A527" s="85"/>
      <c r="B527" s="96" t="s">
        <v>636</v>
      </c>
      <c r="C527" s="104" t="s">
        <v>691</v>
      </c>
      <c r="D527" s="85">
        <f>'[1]2021'!N17</f>
        <v>611</v>
      </c>
      <c r="E527" s="98">
        <v>0</v>
      </c>
    </row>
    <row r="528" spans="1:5" hidden="1" x14ac:dyDescent="0.35">
      <c r="A528" s="85"/>
      <c r="B528" s="96" t="s">
        <v>637</v>
      </c>
      <c r="C528" s="104" t="s">
        <v>691</v>
      </c>
      <c r="D528" s="85">
        <f>'[1]2021'!N18</f>
        <v>1501</v>
      </c>
      <c r="E528" s="98">
        <v>0</v>
      </c>
    </row>
    <row r="529" spans="1:5" hidden="1" x14ac:dyDescent="0.35">
      <c r="A529" s="249" t="s">
        <v>638</v>
      </c>
      <c r="B529" s="250"/>
      <c r="C529" s="251"/>
      <c r="D529" s="103">
        <f>SUM(D518:D528)</f>
        <v>4234</v>
      </c>
      <c r="E529" s="91">
        <f>SUM(E518:E528)</f>
        <v>0</v>
      </c>
    </row>
    <row r="530" spans="1:5" hidden="1" x14ac:dyDescent="0.35">
      <c r="A530" s="85"/>
      <c r="B530" s="96" t="s">
        <v>617</v>
      </c>
      <c r="C530" s="104">
        <v>44440</v>
      </c>
      <c r="D530" s="85">
        <f>'[1]2021'!O8</f>
        <v>216</v>
      </c>
      <c r="E530" s="98">
        <v>0</v>
      </c>
    </row>
    <row r="531" spans="1:5" hidden="1" x14ac:dyDescent="0.35">
      <c r="A531" s="85"/>
      <c r="B531" s="96" t="s">
        <v>619</v>
      </c>
      <c r="C531" s="104">
        <v>44440</v>
      </c>
      <c r="D531" s="85" t="str">
        <f>'[1]2021'!O9</f>
        <v>0</v>
      </c>
      <c r="E531" s="98">
        <v>0</v>
      </c>
    </row>
    <row r="532" spans="1:5" hidden="1" x14ac:dyDescent="0.35">
      <c r="A532" s="85"/>
      <c r="B532" s="96" t="s">
        <v>621</v>
      </c>
      <c r="C532" s="104">
        <v>44440</v>
      </c>
      <c r="D532" s="85">
        <f>'[1]2021'!O10</f>
        <v>178</v>
      </c>
      <c r="E532" s="98">
        <v>0</v>
      </c>
    </row>
    <row r="533" spans="1:5" hidden="1" x14ac:dyDescent="0.35">
      <c r="A533" s="85"/>
      <c r="B533" s="96" t="s">
        <v>623</v>
      </c>
      <c r="C533" s="104">
        <v>44440</v>
      </c>
      <c r="D533" s="85">
        <f>'[1]2021'!O11</f>
        <v>62</v>
      </c>
      <c r="E533" s="98">
        <v>0</v>
      </c>
    </row>
    <row r="534" spans="1:5" hidden="1" x14ac:dyDescent="0.35">
      <c r="A534" s="85"/>
      <c r="B534" s="96" t="s">
        <v>626</v>
      </c>
      <c r="C534" s="104">
        <v>44440</v>
      </c>
      <c r="D534" s="85" t="str">
        <f>'[1]2021'!O12</f>
        <v>0</v>
      </c>
      <c r="E534" s="98">
        <v>0</v>
      </c>
    </row>
    <row r="535" spans="1:5" hidden="1" x14ac:dyDescent="0.35">
      <c r="A535" s="85"/>
      <c r="B535" s="96" t="s">
        <v>628</v>
      </c>
      <c r="C535" s="104">
        <v>44440</v>
      </c>
      <c r="D535" s="85">
        <f>'[1]2021'!O13</f>
        <v>205</v>
      </c>
      <c r="E535" s="98">
        <v>0</v>
      </c>
    </row>
    <row r="536" spans="1:5" hidden="1" x14ac:dyDescent="0.35">
      <c r="A536" s="85"/>
      <c r="B536" s="96" t="s">
        <v>630</v>
      </c>
      <c r="C536" s="104">
        <v>44440</v>
      </c>
      <c r="D536" s="85" t="str">
        <f>'[1]2021'!O14</f>
        <v>0</v>
      </c>
      <c r="E536" s="98">
        <v>0</v>
      </c>
    </row>
    <row r="537" spans="1:5" hidden="1" x14ac:dyDescent="0.35">
      <c r="A537" s="85"/>
      <c r="B537" s="96" t="s">
        <v>632</v>
      </c>
      <c r="C537" s="104">
        <v>44440</v>
      </c>
      <c r="D537" s="85" t="str">
        <f>'[1]2021'!O15</f>
        <v>0</v>
      </c>
      <c r="E537" s="98">
        <v>0</v>
      </c>
    </row>
    <row r="538" spans="1:5" hidden="1" x14ac:dyDescent="0.35">
      <c r="A538" s="85"/>
      <c r="B538" s="96" t="s">
        <v>634</v>
      </c>
      <c r="C538" s="104">
        <v>44440</v>
      </c>
      <c r="D538" s="85">
        <f>'[1]2021'!O16</f>
        <v>0</v>
      </c>
      <c r="E538" s="98">
        <v>0</v>
      </c>
    </row>
    <row r="539" spans="1:5" hidden="1" x14ac:dyDescent="0.35">
      <c r="A539" s="85"/>
      <c r="B539" s="96" t="s">
        <v>636</v>
      </c>
      <c r="C539" s="104">
        <v>44440</v>
      </c>
      <c r="D539" s="85">
        <f>'[1]2021'!O17</f>
        <v>0</v>
      </c>
      <c r="E539" s="98">
        <v>0</v>
      </c>
    </row>
    <row r="540" spans="1:5" hidden="1" x14ac:dyDescent="0.35">
      <c r="A540" s="85"/>
      <c r="B540" s="96" t="s">
        <v>637</v>
      </c>
      <c r="C540" s="104">
        <v>44440</v>
      </c>
      <c r="D540" s="85">
        <f>'[1]2021'!O18</f>
        <v>0</v>
      </c>
      <c r="E540" s="98">
        <v>0</v>
      </c>
    </row>
    <row r="541" spans="1:5" hidden="1" x14ac:dyDescent="0.35">
      <c r="A541" s="249" t="s">
        <v>638</v>
      </c>
      <c r="B541" s="250"/>
      <c r="C541" s="251"/>
      <c r="D541" s="103">
        <f>SUM(D530:D540)</f>
        <v>661</v>
      </c>
      <c r="E541" s="91">
        <f>SUM(E530:E540)</f>
        <v>0</v>
      </c>
    </row>
    <row r="542" spans="1:5" hidden="1" x14ac:dyDescent="0.35">
      <c r="A542" s="85"/>
      <c r="B542" s="96" t="s">
        <v>617</v>
      </c>
      <c r="C542" s="104" t="s">
        <v>692</v>
      </c>
      <c r="D542" s="85">
        <f>'[1]2022'!C8</f>
        <v>185</v>
      </c>
      <c r="E542" s="98">
        <v>0</v>
      </c>
    </row>
    <row r="543" spans="1:5" hidden="1" x14ac:dyDescent="0.35">
      <c r="A543" s="85"/>
      <c r="B543" s="96" t="s">
        <v>619</v>
      </c>
      <c r="C543" s="104" t="s">
        <v>692</v>
      </c>
      <c r="D543" s="85">
        <f>'[1]2022'!C9</f>
        <v>457</v>
      </c>
      <c r="E543" s="98">
        <v>0</v>
      </c>
    </row>
    <row r="544" spans="1:5" hidden="1" x14ac:dyDescent="0.35">
      <c r="A544" s="85"/>
      <c r="B544" s="96" t="s">
        <v>621</v>
      </c>
      <c r="C544" s="104" t="s">
        <v>692</v>
      </c>
      <c r="D544" s="85">
        <f>'[1]2022'!C10</f>
        <v>294</v>
      </c>
      <c r="E544" s="98">
        <v>0</v>
      </c>
    </row>
    <row r="545" spans="1:5" hidden="1" x14ac:dyDescent="0.35">
      <c r="A545" s="85"/>
      <c r="B545" s="96" t="s">
        <v>623</v>
      </c>
      <c r="C545" s="104" t="s">
        <v>692</v>
      </c>
      <c r="D545" s="85">
        <f>'[1]2022'!C11</f>
        <v>216</v>
      </c>
      <c r="E545" s="98">
        <v>0</v>
      </c>
    </row>
    <row r="546" spans="1:5" hidden="1" x14ac:dyDescent="0.35">
      <c r="A546" s="85"/>
      <c r="B546" s="96" t="s">
        <v>626</v>
      </c>
      <c r="C546" s="104" t="s">
        <v>692</v>
      </c>
      <c r="D546" s="85">
        <f>'[1]2022'!C12</f>
        <v>5</v>
      </c>
      <c r="E546" s="98">
        <v>0</v>
      </c>
    </row>
    <row r="547" spans="1:5" hidden="1" x14ac:dyDescent="0.35">
      <c r="A547" s="85"/>
      <c r="B547" s="96" t="s">
        <v>628</v>
      </c>
      <c r="C547" s="104" t="s">
        <v>692</v>
      </c>
      <c r="D547" s="85">
        <f>'[1]2022'!C13</f>
        <v>59</v>
      </c>
      <c r="E547" s="98">
        <v>0</v>
      </c>
    </row>
    <row r="548" spans="1:5" hidden="1" x14ac:dyDescent="0.35">
      <c r="A548" s="85"/>
      <c r="B548" s="96" t="s">
        <v>630</v>
      </c>
      <c r="C548" s="104" t="s">
        <v>692</v>
      </c>
      <c r="D548" s="85" t="str">
        <f>'[1]2022'!C14</f>
        <v>0</v>
      </c>
      <c r="E548" s="98">
        <v>0</v>
      </c>
    </row>
    <row r="549" spans="1:5" hidden="1" x14ac:dyDescent="0.35">
      <c r="A549" s="85"/>
      <c r="B549" s="96" t="s">
        <v>632</v>
      </c>
      <c r="C549" s="104" t="s">
        <v>692</v>
      </c>
      <c r="D549" s="85" t="str">
        <f>'[1]2022'!C15</f>
        <v>0</v>
      </c>
      <c r="E549" s="98">
        <v>0</v>
      </c>
    </row>
    <row r="550" spans="1:5" hidden="1" x14ac:dyDescent="0.35">
      <c r="A550" s="85"/>
      <c r="B550" s="96" t="s">
        <v>634</v>
      </c>
      <c r="C550" s="104" t="s">
        <v>692</v>
      </c>
      <c r="D550" s="85" t="str">
        <f>'[1]2022'!C16</f>
        <v>0</v>
      </c>
      <c r="E550" s="98">
        <v>0</v>
      </c>
    </row>
    <row r="551" spans="1:5" hidden="1" x14ac:dyDescent="0.35">
      <c r="A551" s="85"/>
      <c r="B551" s="96" t="s">
        <v>636</v>
      </c>
      <c r="C551" s="104" t="s">
        <v>692</v>
      </c>
      <c r="D551" s="85" t="str">
        <f>'[1]2022'!C17</f>
        <v>0</v>
      </c>
      <c r="E551" s="98">
        <v>0</v>
      </c>
    </row>
    <row r="552" spans="1:5" hidden="1" x14ac:dyDescent="0.35">
      <c r="A552" s="85"/>
      <c r="B552" s="96" t="s">
        <v>637</v>
      </c>
      <c r="C552" s="104" t="s">
        <v>692</v>
      </c>
      <c r="D552" s="85" t="str">
        <f>'[1]2022'!C18</f>
        <v>0</v>
      </c>
      <c r="E552" s="98">
        <v>0</v>
      </c>
    </row>
    <row r="553" spans="1:5" hidden="1" x14ac:dyDescent="0.35">
      <c r="A553" s="249" t="s">
        <v>638</v>
      </c>
      <c r="B553" s="250"/>
      <c r="C553" s="251"/>
      <c r="D553" s="103">
        <f>SUM(D542:D552)</f>
        <v>1216</v>
      </c>
      <c r="E553" s="91">
        <f>SUM(E542:E552)</f>
        <v>0</v>
      </c>
    </row>
    <row r="554" spans="1:5" hidden="1" x14ac:dyDescent="0.35">
      <c r="A554" s="85"/>
      <c r="B554" s="96" t="s">
        <v>617</v>
      </c>
      <c r="C554" s="104" t="s">
        <v>693</v>
      </c>
      <c r="D554" s="85">
        <f>'[1]2022'!D8</f>
        <v>522</v>
      </c>
      <c r="E554" s="98">
        <v>0</v>
      </c>
    </row>
    <row r="555" spans="1:5" hidden="1" x14ac:dyDescent="0.35">
      <c r="A555" s="85"/>
      <c r="B555" s="96" t="s">
        <v>619</v>
      </c>
      <c r="C555" s="104" t="s">
        <v>693</v>
      </c>
      <c r="D555" s="85">
        <f>'[1]2022'!D9</f>
        <v>1976</v>
      </c>
      <c r="E555" s="98">
        <v>0</v>
      </c>
    </row>
    <row r="556" spans="1:5" hidden="1" x14ac:dyDescent="0.35">
      <c r="A556" s="85"/>
      <c r="B556" s="96" t="s">
        <v>621</v>
      </c>
      <c r="C556" s="104" t="s">
        <v>693</v>
      </c>
      <c r="D556" s="85">
        <f>'[1]2022'!D10</f>
        <v>305</v>
      </c>
      <c r="E556" s="98">
        <v>0</v>
      </c>
    </row>
    <row r="557" spans="1:5" hidden="1" x14ac:dyDescent="0.35">
      <c r="A557" s="85"/>
      <c r="B557" s="96" t="s">
        <v>623</v>
      </c>
      <c r="C557" s="104" t="s">
        <v>693</v>
      </c>
      <c r="D557" s="85">
        <f>'[1]2022'!D11</f>
        <v>88</v>
      </c>
      <c r="E557" s="98">
        <v>0</v>
      </c>
    </row>
    <row r="558" spans="1:5" hidden="1" x14ac:dyDescent="0.35">
      <c r="A558" s="85"/>
      <c r="B558" s="96" t="s">
        <v>626</v>
      </c>
      <c r="C558" s="104" t="s">
        <v>693</v>
      </c>
      <c r="D558" s="85">
        <f>'[1]2022'!D12</f>
        <v>10</v>
      </c>
      <c r="E558" s="98">
        <v>0</v>
      </c>
    </row>
    <row r="559" spans="1:5" hidden="1" x14ac:dyDescent="0.35">
      <c r="A559" s="85"/>
      <c r="B559" s="96" t="s">
        <v>628</v>
      </c>
      <c r="C559" s="104" t="s">
        <v>693</v>
      </c>
      <c r="D559" s="85">
        <f>'[1]2022'!D13</f>
        <v>21</v>
      </c>
      <c r="E559" s="98">
        <v>0</v>
      </c>
    </row>
    <row r="560" spans="1:5" hidden="1" x14ac:dyDescent="0.35">
      <c r="A560" s="85"/>
      <c r="B560" s="96" t="s">
        <v>630</v>
      </c>
      <c r="C560" s="104" t="s">
        <v>693</v>
      </c>
      <c r="D560" s="85" t="str">
        <f>'[1]2022'!D14</f>
        <v>0</v>
      </c>
      <c r="E560" s="98">
        <v>0</v>
      </c>
    </row>
    <row r="561" spans="1:5" hidden="1" x14ac:dyDescent="0.35">
      <c r="A561" s="85"/>
      <c r="B561" s="96" t="s">
        <v>632</v>
      </c>
      <c r="C561" s="104" t="s">
        <v>693</v>
      </c>
      <c r="D561" s="85">
        <f>'[1]2022'!D15</f>
        <v>28</v>
      </c>
      <c r="E561" s="98">
        <v>0</v>
      </c>
    </row>
    <row r="562" spans="1:5" hidden="1" x14ac:dyDescent="0.35">
      <c r="A562" s="85"/>
      <c r="B562" s="96" t="s">
        <v>634</v>
      </c>
      <c r="C562" s="104" t="s">
        <v>693</v>
      </c>
      <c r="D562" s="85" t="str">
        <f>'[1]2022'!D16</f>
        <v>0</v>
      </c>
      <c r="E562" s="98">
        <v>0</v>
      </c>
    </row>
    <row r="563" spans="1:5" hidden="1" x14ac:dyDescent="0.35">
      <c r="A563" s="85"/>
      <c r="B563" s="96" t="s">
        <v>636</v>
      </c>
      <c r="C563" s="104" t="s">
        <v>693</v>
      </c>
      <c r="D563" s="85" t="str">
        <f>'[1]2022'!D17</f>
        <v>0</v>
      </c>
      <c r="E563" s="98">
        <v>0</v>
      </c>
    </row>
    <row r="564" spans="1:5" hidden="1" x14ac:dyDescent="0.35">
      <c r="A564" s="85"/>
      <c r="B564" s="96" t="s">
        <v>637</v>
      </c>
      <c r="C564" s="104" t="s">
        <v>693</v>
      </c>
      <c r="D564" s="85" t="str">
        <f>'[1]2022'!D18</f>
        <v>0</v>
      </c>
      <c r="E564" s="98">
        <v>0</v>
      </c>
    </row>
    <row r="565" spans="1:5" hidden="1" x14ac:dyDescent="0.35">
      <c r="A565" s="249" t="s">
        <v>638</v>
      </c>
      <c r="B565" s="250"/>
      <c r="C565" s="251"/>
      <c r="D565" s="103">
        <f>SUM(D554:D564)</f>
        <v>2950</v>
      </c>
      <c r="E565" s="91">
        <f>SUM(E554:E564)</f>
        <v>0</v>
      </c>
    </row>
    <row r="566" spans="1:5" hidden="1" x14ac:dyDescent="0.35">
      <c r="A566" s="85"/>
      <c r="B566" s="96" t="s">
        <v>617</v>
      </c>
      <c r="C566" s="104" t="s">
        <v>694</v>
      </c>
      <c r="D566" s="85">
        <f>'[1]2021'!E8</f>
        <v>1129</v>
      </c>
      <c r="E566" s="109">
        <f>'[1]puso 2017-2022'!D92</f>
        <v>5</v>
      </c>
    </row>
    <row r="567" spans="1:5" hidden="1" x14ac:dyDescent="0.35">
      <c r="A567" s="85"/>
      <c r="B567" s="96" t="s">
        <v>619</v>
      </c>
      <c r="C567" s="104" t="s">
        <v>694</v>
      </c>
      <c r="D567" s="85" t="str">
        <f>'[1]2021'!E9</f>
        <v>0</v>
      </c>
      <c r="E567" s="109">
        <f>'[1]puso 2017-2022'!D93</f>
        <v>0</v>
      </c>
    </row>
    <row r="568" spans="1:5" hidden="1" x14ac:dyDescent="0.35">
      <c r="A568" s="85"/>
      <c r="B568" s="96" t="s">
        <v>621</v>
      </c>
      <c r="C568" s="104" t="s">
        <v>694</v>
      </c>
      <c r="D568" s="85">
        <f>'[1]2021'!E10</f>
        <v>496</v>
      </c>
      <c r="E568" s="109">
        <f>'[1]puso 2017-2022'!D94</f>
        <v>0</v>
      </c>
    </row>
    <row r="569" spans="1:5" hidden="1" x14ac:dyDescent="0.35">
      <c r="A569" s="85"/>
      <c r="B569" s="96" t="s">
        <v>623</v>
      </c>
      <c r="C569" s="104" t="s">
        <v>694</v>
      </c>
      <c r="D569" s="85">
        <f>'[1]2021'!E11</f>
        <v>1239</v>
      </c>
      <c r="E569" s="109">
        <f>'[1]puso 2017-2022'!D95</f>
        <v>0</v>
      </c>
    </row>
    <row r="570" spans="1:5" hidden="1" x14ac:dyDescent="0.35">
      <c r="A570" s="85"/>
      <c r="B570" s="96" t="s">
        <v>626</v>
      </c>
      <c r="C570" s="104" t="s">
        <v>694</v>
      </c>
      <c r="D570" s="85">
        <f>'[1]2021'!E12</f>
        <v>724</v>
      </c>
      <c r="E570" s="109">
        <f>'[1]puso 2017-2022'!D96</f>
        <v>0</v>
      </c>
    </row>
    <row r="571" spans="1:5" hidden="1" x14ac:dyDescent="0.35">
      <c r="A571" s="85"/>
      <c r="B571" s="96" t="s">
        <v>628</v>
      </c>
      <c r="C571" s="104" t="s">
        <v>694</v>
      </c>
      <c r="D571" s="85">
        <f>'[1]2021'!E13</f>
        <v>253</v>
      </c>
      <c r="E571" s="109">
        <f>'[1]puso 2017-2022'!D97</f>
        <v>0</v>
      </c>
    </row>
    <row r="572" spans="1:5" hidden="1" x14ac:dyDescent="0.35">
      <c r="A572" s="85"/>
      <c r="B572" s="96" t="s">
        <v>630</v>
      </c>
      <c r="C572" s="104" t="s">
        <v>694</v>
      </c>
      <c r="D572" s="85">
        <f>'[1]2021'!E14</f>
        <v>152</v>
      </c>
      <c r="E572" s="109">
        <f>'[1]puso 2017-2022'!D98</f>
        <v>0</v>
      </c>
    </row>
    <row r="573" spans="1:5" hidden="1" x14ac:dyDescent="0.35">
      <c r="A573" s="85"/>
      <c r="B573" s="96" t="s">
        <v>632</v>
      </c>
      <c r="C573" s="104" t="s">
        <v>694</v>
      </c>
      <c r="D573" s="85">
        <f>'[1]2021'!E15</f>
        <v>100</v>
      </c>
      <c r="E573" s="109">
        <f>'[1]puso 2017-2022'!D99</f>
        <v>0.24</v>
      </c>
    </row>
    <row r="574" spans="1:5" hidden="1" x14ac:dyDescent="0.35">
      <c r="A574" s="85"/>
      <c r="B574" s="96" t="s">
        <v>634</v>
      </c>
      <c r="C574" s="104" t="s">
        <v>694</v>
      </c>
      <c r="D574" s="85" t="str">
        <f>'[1]2021'!E16</f>
        <v>0</v>
      </c>
      <c r="E574" s="109">
        <f>'[1]puso 2017-2022'!D100</f>
        <v>0</v>
      </c>
    </row>
    <row r="575" spans="1:5" hidden="1" x14ac:dyDescent="0.35">
      <c r="A575" s="85"/>
      <c r="B575" s="96" t="s">
        <v>636</v>
      </c>
      <c r="C575" s="104" t="s">
        <v>694</v>
      </c>
      <c r="D575" s="85" t="str">
        <f>'[1]2021'!E17</f>
        <v>0</v>
      </c>
      <c r="E575" s="109">
        <f>'[1]puso 2017-2022'!D101</f>
        <v>0</v>
      </c>
    </row>
    <row r="576" spans="1:5" hidden="1" x14ac:dyDescent="0.35">
      <c r="A576" s="85"/>
      <c r="B576" s="96" t="s">
        <v>637</v>
      </c>
      <c r="C576" s="104" t="s">
        <v>694</v>
      </c>
      <c r="D576" s="85" t="str">
        <f>'[1]2021'!E18</f>
        <v>0</v>
      </c>
      <c r="E576" s="109">
        <f>'[1]puso 2017-2022'!D102</f>
        <v>0</v>
      </c>
    </row>
    <row r="577" spans="1:5" hidden="1" x14ac:dyDescent="0.35">
      <c r="A577" s="249" t="s">
        <v>638</v>
      </c>
      <c r="B577" s="250"/>
      <c r="C577" s="251"/>
      <c r="D577" s="103">
        <f>SUM(D566:D576)</f>
        <v>4093</v>
      </c>
      <c r="E577" s="103">
        <f>SUM(E566:E576)</f>
        <v>5.24</v>
      </c>
    </row>
    <row r="578" spans="1:5" hidden="1" x14ac:dyDescent="0.35">
      <c r="A578" s="85"/>
      <c r="B578" s="96" t="s">
        <v>617</v>
      </c>
      <c r="C578" s="97" t="s">
        <v>695</v>
      </c>
      <c r="D578" s="85">
        <f>'[1]2022'!G8</f>
        <v>800</v>
      </c>
      <c r="E578" s="98">
        <v>0</v>
      </c>
    </row>
    <row r="579" spans="1:5" hidden="1" x14ac:dyDescent="0.35">
      <c r="A579" s="85"/>
      <c r="B579" s="96" t="s">
        <v>619</v>
      </c>
      <c r="C579" s="97" t="s">
        <v>695</v>
      </c>
      <c r="D579" s="85">
        <f>'[1]2022'!G9</f>
        <v>8</v>
      </c>
      <c r="E579" s="98">
        <v>0</v>
      </c>
    </row>
    <row r="580" spans="1:5" hidden="1" x14ac:dyDescent="0.35">
      <c r="A580" s="85"/>
      <c r="B580" s="96" t="s">
        <v>621</v>
      </c>
      <c r="C580" s="97" t="s">
        <v>695</v>
      </c>
      <c r="D580" s="85">
        <f>'[1]2022'!G10</f>
        <v>805</v>
      </c>
      <c r="E580" s="98">
        <v>0</v>
      </c>
    </row>
    <row r="581" spans="1:5" hidden="1" x14ac:dyDescent="0.35">
      <c r="A581" s="85"/>
      <c r="B581" s="96" t="s">
        <v>623</v>
      </c>
      <c r="C581" s="97" t="s">
        <v>695</v>
      </c>
      <c r="D581" s="85">
        <f>'[1]2022'!G11</f>
        <v>1723</v>
      </c>
      <c r="E581" s="98">
        <v>0</v>
      </c>
    </row>
    <row r="582" spans="1:5" hidden="1" x14ac:dyDescent="0.35">
      <c r="A582" s="85"/>
      <c r="B582" s="96" t="s">
        <v>626</v>
      </c>
      <c r="C582" s="97" t="s">
        <v>695</v>
      </c>
      <c r="D582" s="85">
        <f>'[1]2022'!G12</f>
        <v>952</v>
      </c>
      <c r="E582" s="98">
        <v>0</v>
      </c>
    </row>
    <row r="583" spans="1:5" hidden="1" x14ac:dyDescent="0.35">
      <c r="A583" s="85"/>
      <c r="B583" s="96" t="s">
        <v>628</v>
      </c>
      <c r="C583" s="97" t="s">
        <v>695</v>
      </c>
      <c r="D583" s="85">
        <f>'[1]2022'!G13</f>
        <v>883</v>
      </c>
      <c r="E583" s="98">
        <v>0</v>
      </c>
    </row>
    <row r="584" spans="1:5" hidden="1" x14ac:dyDescent="0.35">
      <c r="A584" s="85"/>
      <c r="B584" s="96" t="s">
        <v>630</v>
      </c>
      <c r="C584" s="97" t="s">
        <v>695</v>
      </c>
      <c r="D584" s="85">
        <f>'[1]2022'!G14</f>
        <v>1868</v>
      </c>
      <c r="E584" s="98">
        <v>0</v>
      </c>
    </row>
    <row r="585" spans="1:5" hidden="1" x14ac:dyDescent="0.35">
      <c r="A585" s="85"/>
      <c r="B585" s="96" t="s">
        <v>632</v>
      </c>
      <c r="C585" s="97" t="s">
        <v>695</v>
      </c>
      <c r="D585" s="85">
        <f>'[1]2022'!G15</f>
        <v>534</v>
      </c>
      <c r="E585" s="98">
        <v>0</v>
      </c>
    </row>
    <row r="586" spans="1:5" hidden="1" x14ac:dyDescent="0.35">
      <c r="A586" s="85"/>
      <c r="B586" s="96" t="s">
        <v>634</v>
      </c>
      <c r="C586" s="97" t="s">
        <v>695</v>
      </c>
      <c r="D586" s="85">
        <f>'[1]2022'!G16</f>
        <v>0</v>
      </c>
      <c r="E586" s="98">
        <v>0</v>
      </c>
    </row>
    <row r="587" spans="1:5" hidden="1" x14ac:dyDescent="0.35">
      <c r="A587" s="85"/>
      <c r="B587" s="96" t="s">
        <v>636</v>
      </c>
      <c r="C587" s="97" t="s">
        <v>695</v>
      </c>
      <c r="D587" s="85">
        <f>'[1]2022'!G17</f>
        <v>0</v>
      </c>
      <c r="E587" s="98">
        <v>0</v>
      </c>
    </row>
    <row r="588" spans="1:5" hidden="1" x14ac:dyDescent="0.35">
      <c r="A588" s="85"/>
      <c r="B588" s="96" t="s">
        <v>637</v>
      </c>
      <c r="C588" s="97" t="s">
        <v>695</v>
      </c>
      <c r="D588" s="85">
        <f>'[1]2022'!G18</f>
        <v>0</v>
      </c>
      <c r="E588" s="98">
        <v>0</v>
      </c>
    </row>
    <row r="589" spans="1:5" ht="15" hidden="1" customHeight="1" x14ac:dyDescent="0.35">
      <c r="A589" s="249" t="s">
        <v>638</v>
      </c>
      <c r="B589" s="250"/>
      <c r="C589" s="251"/>
      <c r="D589" s="103">
        <f>SUM(D578:D588)</f>
        <v>7573</v>
      </c>
      <c r="E589" s="91">
        <f>SUM(E578:E588)</f>
        <v>0</v>
      </c>
    </row>
    <row r="590" spans="1:5" hidden="1" x14ac:dyDescent="0.35">
      <c r="A590" s="85"/>
      <c r="B590" s="96" t="s">
        <v>617</v>
      </c>
      <c r="C590" s="100" t="s">
        <v>696</v>
      </c>
      <c r="D590" s="85">
        <f>'[1]2022'!H8</f>
        <v>73</v>
      </c>
      <c r="E590" s="98">
        <v>0</v>
      </c>
    </row>
    <row r="591" spans="1:5" hidden="1" x14ac:dyDescent="0.35">
      <c r="A591" s="85"/>
      <c r="B591" s="96" t="s">
        <v>619</v>
      </c>
      <c r="C591" s="100" t="s">
        <v>696</v>
      </c>
      <c r="D591" s="85">
        <f>'[1]2022'!H9</f>
        <v>7</v>
      </c>
      <c r="E591" s="98">
        <v>0</v>
      </c>
    </row>
    <row r="592" spans="1:5" hidden="1" x14ac:dyDescent="0.35">
      <c r="A592" s="85"/>
      <c r="B592" s="96" t="s">
        <v>621</v>
      </c>
      <c r="C592" s="100" t="s">
        <v>696</v>
      </c>
      <c r="D592" s="85">
        <f>'[1]2022'!H10</f>
        <v>476</v>
      </c>
      <c r="E592" s="98">
        <v>0</v>
      </c>
    </row>
    <row r="593" spans="1:5" hidden="1" x14ac:dyDescent="0.35">
      <c r="A593" s="85"/>
      <c r="B593" s="96" t="s">
        <v>623</v>
      </c>
      <c r="C593" s="100" t="s">
        <v>696</v>
      </c>
      <c r="D593" s="85">
        <f>'[1]2022'!H11</f>
        <v>510</v>
      </c>
      <c r="E593" s="98">
        <v>0</v>
      </c>
    </row>
    <row r="594" spans="1:5" hidden="1" x14ac:dyDescent="0.35">
      <c r="A594" s="85"/>
      <c r="B594" s="96" t="s">
        <v>626</v>
      </c>
      <c r="C594" s="100" t="s">
        <v>696</v>
      </c>
      <c r="D594" s="85">
        <f>'[1]2022'!H12</f>
        <v>367</v>
      </c>
      <c r="E594" s="98">
        <v>0</v>
      </c>
    </row>
    <row r="595" spans="1:5" hidden="1" x14ac:dyDescent="0.35">
      <c r="A595" s="85"/>
      <c r="B595" s="96" t="s">
        <v>628</v>
      </c>
      <c r="C595" s="100" t="s">
        <v>696</v>
      </c>
      <c r="D595" s="85">
        <f>'[1]2022'!H13</f>
        <v>774</v>
      </c>
      <c r="E595" s="98">
        <v>0</v>
      </c>
    </row>
    <row r="596" spans="1:5" hidden="1" x14ac:dyDescent="0.35">
      <c r="A596" s="85"/>
      <c r="B596" s="96" t="s">
        <v>630</v>
      </c>
      <c r="C596" s="100" t="s">
        <v>696</v>
      </c>
      <c r="D596" s="85">
        <f>'[1]2022'!H14</f>
        <v>886</v>
      </c>
      <c r="E596" s="98">
        <v>0</v>
      </c>
    </row>
    <row r="597" spans="1:5" hidden="1" x14ac:dyDescent="0.35">
      <c r="A597" s="85"/>
      <c r="B597" s="96" t="s">
        <v>632</v>
      </c>
      <c r="C597" s="100" t="s">
        <v>696</v>
      </c>
      <c r="D597" s="85">
        <f>'[1]2022'!H15</f>
        <v>549</v>
      </c>
      <c r="E597" s="98">
        <v>0</v>
      </c>
    </row>
    <row r="598" spans="1:5" hidden="1" x14ac:dyDescent="0.35">
      <c r="A598" s="85"/>
      <c r="B598" s="96" t="s">
        <v>634</v>
      </c>
      <c r="C598" s="100" t="s">
        <v>696</v>
      </c>
      <c r="D598" s="85">
        <f>'[1]2022'!H16</f>
        <v>0</v>
      </c>
      <c r="E598" s="98">
        <v>0</v>
      </c>
    </row>
    <row r="599" spans="1:5" hidden="1" x14ac:dyDescent="0.35">
      <c r="A599" s="85"/>
      <c r="B599" s="96" t="s">
        <v>636</v>
      </c>
      <c r="C599" s="100" t="s">
        <v>696</v>
      </c>
      <c r="D599" s="85">
        <f>'[1]2022'!H17</f>
        <v>0</v>
      </c>
      <c r="E599" s="98">
        <v>0</v>
      </c>
    </row>
    <row r="600" spans="1:5" hidden="1" x14ac:dyDescent="0.35">
      <c r="A600" s="85"/>
      <c r="B600" s="96" t="s">
        <v>637</v>
      </c>
      <c r="C600" s="100" t="s">
        <v>696</v>
      </c>
      <c r="D600" s="85">
        <f>'[1]2022'!H18</f>
        <v>0</v>
      </c>
      <c r="E600" s="98">
        <v>0</v>
      </c>
    </row>
    <row r="601" spans="1:5" hidden="1" x14ac:dyDescent="0.35">
      <c r="A601" s="249" t="s">
        <v>638</v>
      </c>
      <c r="B601" s="250"/>
      <c r="C601" s="251"/>
      <c r="D601" s="103">
        <f>SUM(D590:D600)</f>
        <v>3642</v>
      </c>
      <c r="E601" s="91">
        <f>SUM(E590:E600)</f>
        <v>0</v>
      </c>
    </row>
    <row r="602" spans="1:5" hidden="1" x14ac:dyDescent="0.35">
      <c r="A602" s="85"/>
      <c r="B602" s="96" t="s">
        <v>617</v>
      </c>
      <c r="C602" s="97" t="s">
        <v>697</v>
      </c>
      <c r="D602" s="85">
        <f>'[1]2022'!I8</f>
        <v>5</v>
      </c>
      <c r="E602" s="98">
        <v>0</v>
      </c>
    </row>
    <row r="603" spans="1:5" hidden="1" x14ac:dyDescent="0.35">
      <c r="A603" s="85"/>
      <c r="B603" s="96" t="s">
        <v>619</v>
      </c>
      <c r="C603" s="97" t="s">
        <v>697</v>
      </c>
      <c r="D603" s="85">
        <f>'[1]2022'!I9</f>
        <v>0</v>
      </c>
      <c r="E603" s="98">
        <v>0</v>
      </c>
    </row>
    <row r="604" spans="1:5" hidden="1" x14ac:dyDescent="0.35">
      <c r="A604" s="85"/>
      <c r="B604" s="96" t="s">
        <v>621</v>
      </c>
      <c r="C604" s="97" t="s">
        <v>697</v>
      </c>
      <c r="D604" s="85">
        <f>'[1]2022'!I10</f>
        <v>6</v>
      </c>
      <c r="E604" s="98">
        <v>0</v>
      </c>
    </row>
    <row r="605" spans="1:5" hidden="1" x14ac:dyDescent="0.35">
      <c r="A605" s="85"/>
      <c r="B605" s="96" t="s">
        <v>623</v>
      </c>
      <c r="C605" s="97" t="s">
        <v>697</v>
      </c>
      <c r="D605" s="85">
        <f>'[1]2022'!I11</f>
        <v>291</v>
      </c>
      <c r="E605" s="98">
        <v>0</v>
      </c>
    </row>
    <row r="606" spans="1:5" hidden="1" x14ac:dyDescent="0.35">
      <c r="A606" s="85"/>
      <c r="B606" s="96" t="s">
        <v>626</v>
      </c>
      <c r="C606" s="97" t="s">
        <v>697</v>
      </c>
      <c r="D606" s="85">
        <f>'[1]2022'!I12</f>
        <v>150</v>
      </c>
      <c r="E606" s="98">
        <v>0</v>
      </c>
    </row>
    <row r="607" spans="1:5" hidden="1" x14ac:dyDescent="0.35">
      <c r="A607" s="85"/>
      <c r="B607" s="96" t="s">
        <v>628</v>
      </c>
      <c r="C607" s="97" t="s">
        <v>697</v>
      </c>
      <c r="D607" s="85">
        <f>'[1]2022'!I13</f>
        <v>186</v>
      </c>
      <c r="E607" s="98">
        <v>0</v>
      </c>
    </row>
    <row r="608" spans="1:5" hidden="1" x14ac:dyDescent="0.35">
      <c r="A608" s="85"/>
      <c r="B608" s="96" t="s">
        <v>630</v>
      </c>
      <c r="C608" s="97" t="s">
        <v>697</v>
      </c>
      <c r="D608" s="85">
        <f>'[1]2022'!I14</f>
        <v>25</v>
      </c>
      <c r="E608" s="98">
        <v>0</v>
      </c>
    </row>
    <row r="609" spans="1:5" hidden="1" x14ac:dyDescent="0.35">
      <c r="A609" s="85"/>
      <c r="B609" s="96" t="s">
        <v>632</v>
      </c>
      <c r="C609" s="97" t="s">
        <v>697</v>
      </c>
      <c r="D609" s="85">
        <f>'[1]2022'!I15</f>
        <v>275</v>
      </c>
      <c r="E609" s="98">
        <v>0</v>
      </c>
    </row>
    <row r="610" spans="1:5" hidden="1" x14ac:dyDescent="0.35">
      <c r="A610" s="85"/>
      <c r="B610" s="96" t="s">
        <v>634</v>
      </c>
      <c r="C610" s="97" t="s">
        <v>697</v>
      </c>
      <c r="D610" s="85">
        <f>'[1]2022'!I16</f>
        <v>0</v>
      </c>
      <c r="E610" s="98">
        <v>0</v>
      </c>
    </row>
    <row r="611" spans="1:5" hidden="1" x14ac:dyDescent="0.35">
      <c r="A611" s="85"/>
      <c r="B611" s="96" t="s">
        <v>636</v>
      </c>
      <c r="C611" s="97" t="s">
        <v>697</v>
      </c>
      <c r="D611" s="85">
        <f>'[1]2022'!I17</f>
        <v>0</v>
      </c>
      <c r="E611" s="98">
        <v>0</v>
      </c>
    </row>
    <row r="612" spans="1:5" hidden="1" x14ac:dyDescent="0.35">
      <c r="A612" s="85"/>
      <c r="B612" s="96" t="s">
        <v>637</v>
      </c>
      <c r="C612" s="97" t="s">
        <v>697</v>
      </c>
      <c r="D612" s="85">
        <f>'[1]2022'!I18</f>
        <v>0</v>
      </c>
      <c r="E612" s="98">
        <v>0</v>
      </c>
    </row>
    <row r="613" spans="1:5" hidden="1" x14ac:dyDescent="0.35">
      <c r="A613" s="249" t="s">
        <v>638</v>
      </c>
      <c r="B613" s="250"/>
      <c r="C613" s="251"/>
      <c r="D613" s="103">
        <f>SUM(D602:D612)</f>
        <v>938</v>
      </c>
      <c r="E613" s="91">
        <f>SUM(E602:E612)</f>
        <v>0</v>
      </c>
    </row>
    <row r="614" spans="1:5" hidden="1" x14ac:dyDescent="0.35">
      <c r="A614" s="85"/>
      <c r="B614" s="96" t="s">
        <v>617</v>
      </c>
      <c r="C614" s="104">
        <v>44652</v>
      </c>
      <c r="D614" s="85">
        <f>'[1]2022'!L8</f>
        <v>26</v>
      </c>
      <c r="E614" s="98">
        <v>0</v>
      </c>
    </row>
    <row r="615" spans="1:5" hidden="1" x14ac:dyDescent="0.35">
      <c r="A615" s="85"/>
      <c r="B615" s="96" t="s">
        <v>619</v>
      </c>
      <c r="C615" s="104">
        <v>44652</v>
      </c>
      <c r="D615" s="85">
        <f>'[1]2022'!L9</f>
        <v>0</v>
      </c>
      <c r="E615" s="98">
        <v>0</v>
      </c>
    </row>
    <row r="616" spans="1:5" hidden="1" x14ac:dyDescent="0.35">
      <c r="A616" s="85"/>
      <c r="B616" s="96" t="s">
        <v>621</v>
      </c>
      <c r="C616" s="104">
        <v>44652</v>
      </c>
      <c r="D616" s="85">
        <f>'[1]2022'!L10</f>
        <v>0</v>
      </c>
      <c r="E616" s="98">
        <v>0</v>
      </c>
    </row>
    <row r="617" spans="1:5" hidden="1" x14ac:dyDescent="0.35">
      <c r="A617" s="85"/>
      <c r="B617" s="96" t="s">
        <v>623</v>
      </c>
      <c r="C617" s="104">
        <v>44652</v>
      </c>
      <c r="D617" s="85">
        <f>'[1]2022'!L11</f>
        <v>185</v>
      </c>
      <c r="E617" s="98">
        <v>0</v>
      </c>
    </row>
    <row r="618" spans="1:5" hidden="1" x14ac:dyDescent="0.35">
      <c r="A618" s="85"/>
      <c r="B618" s="96" t="s">
        <v>626</v>
      </c>
      <c r="C618" s="104">
        <v>44652</v>
      </c>
      <c r="D618" s="85">
        <f>'[1]2022'!L12</f>
        <v>96</v>
      </c>
      <c r="E618" s="98">
        <v>0</v>
      </c>
    </row>
    <row r="619" spans="1:5" hidden="1" x14ac:dyDescent="0.35">
      <c r="A619" s="85"/>
      <c r="B619" s="96" t="s">
        <v>628</v>
      </c>
      <c r="C619" s="104">
        <v>44652</v>
      </c>
      <c r="D619" s="85">
        <f>'[1]2022'!L13</f>
        <v>134</v>
      </c>
      <c r="E619" s="98">
        <v>0</v>
      </c>
    </row>
    <row r="620" spans="1:5" hidden="1" x14ac:dyDescent="0.35">
      <c r="A620" s="85"/>
      <c r="B620" s="96" t="s">
        <v>630</v>
      </c>
      <c r="C620" s="104">
        <v>44652</v>
      </c>
      <c r="D620" s="85">
        <f>'[1]2022'!L14</f>
        <v>0</v>
      </c>
      <c r="E620" s="98">
        <v>0</v>
      </c>
    </row>
    <row r="621" spans="1:5" hidden="1" x14ac:dyDescent="0.35">
      <c r="A621" s="85"/>
      <c r="B621" s="96" t="s">
        <v>632</v>
      </c>
      <c r="C621" s="104">
        <v>44652</v>
      </c>
      <c r="D621" s="85">
        <f>'[1]2022'!L15</f>
        <v>0</v>
      </c>
      <c r="E621" s="98">
        <v>0</v>
      </c>
    </row>
    <row r="622" spans="1:5" hidden="1" x14ac:dyDescent="0.35">
      <c r="A622" s="85"/>
      <c r="B622" s="96" t="s">
        <v>634</v>
      </c>
      <c r="C622" s="104">
        <v>44652</v>
      </c>
      <c r="D622" s="85">
        <f>'[1]2022'!L16</f>
        <v>0</v>
      </c>
      <c r="E622" s="98">
        <v>0</v>
      </c>
    </row>
    <row r="623" spans="1:5" hidden="1" x14ac:dyDescent="0.35">
      <c r="A623" s="85"/>
      <c r="B623" s="96" t="s">
        <v>636</v>
      </c>
      <c r="C623" s="104">
        <v>44652</v>
      </c>
      <c r="D623" s="85">
        <f>'[1]2022'!L17</f>
        <v>0</v>
      </c>
      <c r="E623" s="98">
        <v>0</v>
      </c>
    </row>
    <row r="624" spans="1:5" hidden="1" x14ac:dyDescent="0.35">
      <c r="A624" s="85"/>
      <c r="B624" s="96" t="s">
        <v>637</v>
      </c>
      <c r="C624" s="104">
        <v>44652</v>
      </c>
      <c r="D624" s="85">
        <f>'[1]2022'!L18</f>
        <v>0</v>
      </c>
      <c r="E624" s="98">
        <v>0</v>
      </c>
    </row>
    <row r="625" spans="1:5" hidden="1" x14ac:dyDescent="0.35">
      <c r="A625" s="249" t="s">
        <v>638</v>
      </c>
      <c r="B625" s="250"/>
      <c r="C625" s="251"/>
      <c r="D625" s="103">
        <f>SUM(D614:D624)</f>
        <v>441</v>
      </c>
      <c r="E625" s="91">
        <f>SUM(E614:E624)</f>
        <v>0</v>
      </c>
    </row>
    <row r="626" spans="1:5" hidden="1" x14ac:dyDescent="0.35">
      <c r="A626" s="85"/>
      <c r="B626" s="96" t="s">
        <v>617</v>
      </c>
      <c r="C626" s="104" t="s">
        <v>698</v>
      </c>
      <c r="D626" s="85">
        <f>'[1]2022'!M8</f>
        <v>292</v>
      </c>
      <c r="E626" s="98">
        <v>0</v>
      </c>
    </row>
    <row r="627" spans="1:5" hidden="1" x14ac:dyDescent="0.35">
      <c r="A627" s="85"/>
      <c r="B627" s="96" t="s">
        <v>619</v>
      </c>
      <c r="C627" s="104" t="s">
        <v>698</v>
      </c>
      <c r="D627" s="85">
        <f>'[1]2022'!M9</f>
        <v>0</v>
      </c>
      <c r="E627" s="98">
        <v>0</v>
      </c>
    </row>
    <row r="628" spans="1:5" hidden="1" x14ac:dyDescent="0.35">
      <c r="A628" s="85"/>
      <c r="B628" s="96" t="s">
        <v>621</v>
      </c>
      <c r="C628" s="104" t="s">
        <v>698</v>
      </c>
      <c r="D628" s="85">
        <f>'[1]2022'!M10</f>
        <v>92</v>
      </c>
      <c r="E628" s="98">
        <v>0</v>
      </c>
    </row>
    <row r="629" spans="1:5" hidden="1" x14ac:dyDescent="0.35">
      <c r="A629" s="85"/>
      <c r="B629" s="96" t="s">
        <v>623</v>
      </c>
      <c r="C629" s="104" t="s">
        <v>698</v>
      </c>
      <c r="D629" s="85">
        <f>'[1]2022'!M11</f>
        <v>326</v>
      </c>
      <c r="E629" s="98">
        <v>0</v>
      </c>
    </row>
    <row r="630" spans="1:5" hidden="1" x14ac:dyDescent="0.35">
      <c r="A630" s="85"/>
      <c r="B630" s="96" t="s">
        <v>626</v>
      </c>
      <c r="C630" s="104" t="s">
        <v>698</v>
      </c>
      <c r="D630" s="85">
        <f>'[1]2022'!M12</f>
        <v>32</v>
      </c>
      <c r="E630" s="98">
        <v>0</v>
      </c>
    </row>
    <row r="631" spans="1:5" hidden="1" x14ac:dyDescent="0.35">
      <c r="A631" s="85"/>
      <c r="B631" s="96" t="s">
        <v>628</v>
      </c>
      <c r="C631" s="104" t="s">
        <v>698</v>
      </c>
      <c r="D631" s="85">
        <f>'[1]2022'!M13</f>
        <v>62</v>
      </c>
      <c r="E631" s="98">
        <v>0</v>
      </c>
    </row>
    <row r="632" spans="1:5" hidden="1" x14ac:dyDescent="0.35">
      <c r="A632" s="85"/>
      <c r="B632" s="96" t="s">
        <v>630</v>
      </c>
      <c r="C632" s="104" t="s">
        <v>698</v>
      </c>
      <c r="D632" s="85">
        <f>'[1]2022'!M14</f>
        <v>0</v>
      </c>
      <c r="E632" s="98">
        <v>0</v>
      </c>
    </row>
    <row r="633" spans="1:5" hidden="1" x14ac:dyDescent="0.35">
      <c r="A633" s="85"/>
      <c r="B633" s="96" t="s">
        <v>632</v>
      </c>
      <c r="C633" s="104" t="s">
        <v>698</v>
      </c>
      <c r="D633" s="85">
        <f>'[1]2022'!M15</f>
        <v>0</v>
      </c>
      <c r="E633" s="98">
        <v>0</v>
      </c>
    </row>
    <row r="634" spans="1:5" hidden="1" x14ac:dyDescent="0.35">
      <c r="A634" s="85"/>
      <c r="B634" s="96" t="s">
        <v>634</v>
      </c>
      <c r="C634" s="104" t="s">
        <v>698</v>
      </c>
      <c r="D634" s="85">
        <f>'[1]2022'!M16</f>
        <v>0</v>
      </c>
      <c r="E634" s="98">
        <v>0</v>
      </c>
    </row>
    <row r="635" spans="1:5" hidden="1" x14ac:dyDescent="0.35">
      <c r="A635" s="85"/>
      <c r="B635" s="96" t="s">
        <v>636</v>
      </c>
      <c r="C635" s="104" t="s">
        <v>698</v>
      </c>
      <c r="D635" s="85">
        <f>'[1]2022'!M17</f>
        <v>0</v>
      </c>
      <c r="E635" s="98">
        <v>0</v>
      </c>
    </row>
    <row r="636" spans="1:5" hidden="1" x14ac:dyDescent="0.35">
      <c r="A636" s="85"/>
      <c r="B636" s="96" t="s">
        <v>637</v>
      </c>
      <c r="C636" s="104" t="s">
        <v>698</v>
      </c>
      <c r="D636" s="85">
        <f>'[1]2022'!M18</f>
        <v>0</v>
      </c>
      <c r="E636" s="98">
        <v>0</v>
      </c>
    </row>
    <row r="637" spans="1:5" hidden="1" x14ac:dyDescent="0.35">
      <c r="A637" s="249" t="s">
        <v>638</v>
      </c>
      <c r="B637" s="250"/>
      <c r="C637" s="251"/>
      <c r="D637" s="103">
        <f>SUM(D626:D636)</f>
        <v>804</v>
      </c>
      <c r="E637" s="91">
        <f>SUM(E626:E636)</f>
        <v>0</v>
      </c>
    </row>
    <row r="638" spans="1:5" hidden="1" x14ac:dyDescent="0.35">
      <c r="A638" s="85"/>
      <c r="B638" s="96" t="s">
        <v>617</v>
      </c>
      <c r="C638" s="104" t="s">
        <v>699</v>
      </c>
      <c r="D638" s="85">
        <f>'[1]2022'!N8</f>
        <v>710</v>
      </c>
      <c r="E638" s="98">
        <v>0</v>
      </c>
    </row>
    <row r="639" spans="1:5" hidden="1" x14ac:dyDescent="0.35">
      <c r="A639" s="85"/>
      <c r="B639" s="96" t="s">
        <v>619</v>
      </c>
      <c r="C639" s="104" t="s">
        <v>699</v>
      </c>
      <c r="D639" s="85">
        <f>'[1]2022'!N9</f>
        <v>0</v>
      </c>
      <c r="E639" s="98">
        <v>0</v>
      </c>
    </row>
    <row r="640" spans="1:5" hidden="1" x14ac:dyDescent="0.35">
      <c r="A640" s="85"/>
      <c r="B640" s="96" t="s">
        <v>621</v>
      </c>
      <c r="C640" s="104" t="s">
        <v>699</v>
      </c>
      <c r="D640" s="85">
        <f>'[1]2022'!N10</f>
        <v>1258</v>
      </c>
      <c r="E640" s="98">
        <v>0</v>
      </c>
    </row>
    <row r="641" spans="1:5" hidden="1" x14ac:dyDescent="0.35">
      <c r="A641" s="85"/>
      <c r="B641" s="96" t="s">
        <v>623</v>
      </c>
      <c r="C641" s="104" t="s">
        <v>699</v>
      </c>
      <c r="D641" s="85">
        <f>'[1]2022'!N11</f>
        <v>1084</v>
      </c>
      <c r="E641" s="98">
        <v>0</v>
      </c>
    </row>
    <row r="642" spans="1:5" hidden="1" x14ac:dyDescent="0.35">
      <c r="A642" s="85"/>
      <c r="B642" s="96" t="s">
        <v>626</v>
      </c>
      <c r="C642" s="104" t="s">
        <v>699</v>
      </c>
      <c r="D642" s="85">
        <f>'[1]2022'!N12</f>
        <v>52</v>
      </c>
      <c r="E642" s="98">
        <v>0</v>
      </c>
    </row>
    <row r="643" spans="1:5" hidden="1" x14ac:dyDescent="0.35">
      <c r="A643" s="85"/>
      <c r="B643" s="96" t="s">
        <v>628</v>
      </c>
      <c r="C643" s="104" t="s">
        <v>699</v>
      </c>
      <c r="D643" s="85">
        <f>'[1]2022'!N13</f>
        <v>572</v>
      </c>
      <c r="E643" s="98">
        <v>0</v>
      </c>
    </row>
    <row r="644" spans="1:5" hidden="1" x14ac:dyDescent="0.35">
      <c r="A644" s="85"/>
      <c r="B644" s="96" t="s">
        <v>630</v>
      </c>
      <c r="C644" s="104" t="s">
        <v>699</v>
      </c>
      <c r="D644" s="85">
        <f>'[1]2022'!N14</f>
        <v>0</v>
      </c>
      <c r="E644" s="98">
        <v>0</v>
      </c>
    </row>
    <row r="645" spans="1:5" hidden="1" x14ac:dyDescent="0.35">
      <c r="A645" s="85"/>
      <c r="B645" s="96" t="s">
        <v>632</v>
      </c>
      <c r="C645" s="104" t="s">
        <v>699</v>
      </c>
      <c r="D645" s="85">
        <f>'[1]2022'!N15</f>
        <v>0</v>
      </c>
      <c r="E645" s="98">
        <v>0</v>
      </c>
    </row>
    <row r="646" spans="1:5" hidden="1" x14ac:dyDescent="0.35">
      <c r="A646" s="85"/>
      <c r="B646" s="96" t="s">
        <v>634</v>
      </c>
      <c r="C646" s="104" t="s">
        <v>699</v>
      </c>
      <c r="D646" s="85">
        <f>'[1]2022'!N16</f>
        <v>0</v>
      </c>
      <c r="E646" s="98">
        <v>0</v>
      </c>
    </row>
    <row r="647" spans="1:5" hidden="1" x14ac:dyDescent="0.35">
      <c r="A647" s="85"/>
      <c r="B647" s="96" t="s">
        <v>636</v>
      </c>
      <c r="C647" s="104" t="s">
        <v>699</v>
      </c>
      <c r="D647" s="85">
        <f>'[1]2022'!N17</f>
        <v>0</v>
      </c>
      <c r="E647" s="98">
        <v>0</v>
      </c>
    </row>
    <row r="648" spans="1:5" hidden="1" x14ac:dyDescent="0.35">
      <c r="A648" s="85"/>
      <c r="B648" s="96" t="s">
        <v>637</v>
      </c>
      <c r="C648" s="104" t="s">
        <v>699</v>
      </c>
      <c r="D648" s="85">
        <f>'[1]2022'!N18</f>
        <v>0</v>
      </c>
      <c r="E648" s="98">
        <v>0</v>
      </c>
    </row>
    <row r="649" spans="1:5" hidden="1" x14ac:dyDescent="0.35">
      <c r="A649" s="249" t="s">
        <v>638</v>
      </c>
      <c r="B649" s="250"/>
      <c r="C649" s="251"/>
      <c r="D649" s="103">
        <f>SUM(D638:D648)</f>
        <v>3676</v>
      </c>
      <c r="E649" s="91">
        <f>SUM(E638:E648)</f>
        <v>0</v>
      </c>
    </row>
    <row r="650" spans="1:5" hidden="1" x14ac:dyDescent="0.35">
      <c r="A650" s="85"/>
      <c r="B650" s="96" t="s">
        <v>617</v>
      </c>
      <c r="C650" s="104" t="s">
        <v>700</v>
      </c>
      <c r="D650" s="85">
        <f>'[1]2022'!P8</f>
        <v>29</v>
      </c>
      <c r="E650" s="98">
        <v>0</v>
      </c>
    </row>
    <row r="651" spans="1:5" hidden="1" x14ac:dyDescent="0.35">
      <c r="A651" s="85"/>
      <c r="B651" s="96" t="s">
        <v>619</v>
      </c>
      <c r="C651" s="104" t="s">
        <v>700</v>
      </c>
      <c r="D651" s="85" t="str">
        <f>'[1]2022'!P9</f>
        <v>0</v>
      </c>
      <c r="E651" s="98">
        <v>0</v>
      </c>
    </row>
    <row r="652" spans="1:5" hidden="1" x14ac:dyDescent="0.35">
      <c r="A652" s="85"/>
      <c r="B652" s="96" t="s">
        <v>621</v>
      </c>
      <c r="C652" s="104" t="s">
        <v>700</v>
      </c>
      <c r="D652" s="85">
        <f>'[1]2022'!P10</f>
        <v>5</v>
      </c>
      <c r="E652" s="98">
        <v>0</v>
      </c>
    </row>
    <row r="653" spans="1:5" hidden="1" x14ac:dyDescent="0.35">
      <c r="A653" s="85"/>
      <c r="B653" s="96" t="s">
        <v>623</v>
      </c>
      <c r="C653" s="104" t="s">
        <v>700</v>
      </c>
      <c r="D653" s="85">
        <f>'[1]2022'!P11</f>
        <v>109</v>
      </c>
      <c r="E653" s="98">
        <v>0</v>
      </c>
    </row>
    <row r="654" spans="1:5" hidden="1" x14ac:dyDescent="0.35">
      <c r="A654" s="85"/>
      <c r="B654" s="96" t="s">
        <v>626</v>
      </c>
      <c r="C654" s="104" t="s">
        <v>700</v>
      </c>
      <c r="D654" s="85" t="str">
        <f>'[1]2022'!P12</f>
        <v>0</v>
      </c>
      <c r="E654" s="98">
        <v>0</v>
      </c>
    </row>
    <row r="655" spans="1:5" hidden="1" x14ac:dyDescent="0.35">
      <c r="A655" s="85"/>
      <c r="B655" s="96" t="s">
        <v>628</v>
      </c>
      <c r="C655" s="104" t="s">
        <v>700</v>
      </c>
      <c r="D655" s="85">
        <f>'[1]2022'!P13</f>
        <v>22</v>
      </c>
      <c r="E655" s="98">
        <v>0</v>
      </c>
    </row>
    <row r="656" spans="1:5" hidden="1" x14ac:dyDescent="0.35">
      <c r="A656" s="85"/>
      <c r="B656" s="96" t="s">
        <v>630</v>
      </c>
      <c r="C656" s="104" t="s">
        <v>700</v>
      </c>
      <c r="D656" s="85" t="str">
        <f>'[1]2022'!P14</f>
        <v>0</v>
      </c>
      <c r="E656" s="98">
        <v>0</v>
      </c>
    </row>
    <row r="657" spans="1:5" hidden="1" x14ac:dyDescent="0.35">
      <c r="A657" s="85"/>
      <c r="B657" s="96" t="s">
        <v>632</v>
      </c>
      <c r="C657" s="104" t="s">
        <v>700</v>
      </c>
      <c r="D657" s="85" t="str">
        <f>'[1]2022'!P15</f>
        <v>0</v>
      </c>
      <c r="E657" s="98">
        <v>0</v>
      </c>
    </row>
    <row r="658" spans="1:5" hidden="1" x14ac:dyDescent="0.35">
      <c r="A658" s="85"/>
      <c r="B658" s="96" t="s">
        <v>634</v>
      </c>
      <c r="C658" s="104" t="s">
        <v>700</v>
      </c>
      <c r="D658" s="85">
        <f>'[1]2022'!P16</f>
        <v>0</v>
      </c>
      <c r="E658" s="98">
        <v>0</v>
      </c>
    </row>
    <row r="659" spans="1:5" hidden="1" x14ac:dyDescent="0.35">
      <c r="A659" s="85"/>
      <c r="B659" s="96" t="s">
        <v>636</v>
      </c>
      <c r="C659" s="104" t="s">
        <v>700</v>
      </c>
      <c r="D659" s="85">
        <f>'[1]2022'!P17</f>
        <v>0</v>
      </c>
      <c r="E659" s="98">
        <v>0</v>
      </c>
    </row>
    <row r="660" spans="1:5" hidden="1" x14ac:dyDescent="0.35">
      <c r="A660" s="85"/>
      <c r="B660" s="96" t="s">
        <v>637</v>
      </c>
      <c r="C660" s="104" t="s">
        <v>700</v>
      </c>
      <c r="D660" s="85">
        <f>'[1]2022'!P18</f>
        <v>0</v>
      </c>
      <c r="E660" s="98">
        <v>0</v>
      </c>
    </row>
    <row r="661" spans="1:5" hidden="1" x14ac:dyDescent="0.35">
      <c r="A661" s="249" t="s">
        <v>638</v>
      </c>
      <c r="B661" s="250"/>
      <c r="C661" s="251"/>
      <c r="D661" s="103">
        <f>SUM(D650:D660)</f>
        <v>165</v>
      </c>
      <c r="E661" s="91">
        <f>SUM(E650:E660)</f>
        <v>0</v>
      </c>
    </row>
    <row r="662" spans="1:5" hidden="1" x14ac:dyDescent="0.35">
      <c r="A662" s="85"/>
      <c r="B662" s="96" t="s">
        <v>617</v>
      </c>
      <c r="C662" s="104" t="s">
        <v>701</v>
      </c>
      <c r="D662" s="85">
        <f>'[1]2022'!Q8</f>
        <v>7</v>
      </c>
      <c r="E662" s="98">
        <v>0</v>
      </c>
    </row>
    <row r="663" spans="1:5" hidden="1" x14ac:dyDescent="0.35">
      <c r="A663" s="85"/>
      <c r="B663" s="96" t="s">
        <v>619</v>
      </c>
      <c r="C663" s="104" t="s">
        <v>701</v>
      </c>
      <c r="D663" s="85" t="str">
        <f>'[1]2022'!Q9</f>
        <v>0</v>
      </c>
      <c r="E663" s="98">
        <v>0</v>
      </c>
    </row>
    <row r="664" spans="1:5" hidden="1" x14ac:dyDescent="0.35">
      <c r="A664" s="85"/>
      <c r="B664" s="96" t="s">
        <v>621</v>
      </c>
      <c r="C664" s="104" t="s">
        <v>701</v>
      </c>
      <c r="D664" s="85">
        <f>'[1]2022'!Q10</f>
        <v>10</v>
      </c>
      <c r="E664" s="98">
        <v>0</v>
      </c>
    </row>
    <row r="665" spans="1:5" hidden="1" x14ac:dyDescent="0.35">
      <c r="A665" s="85"/>
      <c r="B665" s="96" t="s">
        <v>623</v>
      </c>
      <c r="C665" s="104" t="s">
        <v>701</v>
      </c>
      <c r="D665" s="85">
        <f>'[1]2022'!Q11</f>
        <v>0</v>
      </c>
      <c r="E665" s="98">
        <v>0</v>
      </c>
    </row>
    <row r="666" spans="1:5" hidden="1" x14ac:dyDescent="0.35">
      <c r="A666" s="85"/>
      <c r="B666" s="96" t="s">
        <v>626</v>
      </c>
      <c r="C666" s="104" t="s">
        <v>701</v>
      </c>
      <c r="D666" s="85" t="str">
        <f>'[1]2022'!Q12</f>
        <v>0</v>
      </c>
      <c r="E666" s="98">
        <v>0</v>
      </c>
    </row>
    <row r="667" spans="1:5" hidden="1" x14ac:dyDescent="0.35">
      <c r="A667" s="85"/>
      <c r="B667" s="96" t="s">
        <v>628</v>
      </c>
      <c r="C667" s="104" t="s">
        <v>701</v>
      </c>
      <c r="D667" s="85">
        <f>'[1]2022'!Q13</f>
        <v>0</v>
      </c>
      <c r="E667" s="98">
        <v>0</v>
      </c>
    </row>
    <row r="668" spans="1:5" hidden="1" x14ac:dyDescent="0.35">
      <c r="A668" s="85"/>
      <c r="B668" s="96" t="s">
        <v>630</v>
      </c>
      <c r="C668" s="104" t="s">
        <v>701</v>
      </c>
      <c r="D668" s="85" t="str">
        <f>'[1]2022'!Q14</f>
        <v>0</v>
      </c>
      <c r="E668" s="98">
        <v>0</v>
      </c>
    </row>
    <row r="669" spans="1:5" hidden="1" x14ac:dyDescent="0.35">
      <c r="A669" s="85"/>
      <c r="B669" s="96" t="s">
        <v>632</v>
      </c>
      <c r="C669" s="104" t="s">
        <v>701</v>
      </c>
      <c r="D669" s="85" t="str">
        <f>'[1]2022'!Q15</f>
        <v>0</v>
      </c>
      <c r="E669" s="98">
        <v>0</v>
      </c>
    </row>
    <row r="670" spans="1:5" hidden="1" x14ac:dyDescent="0.35">
      <c r="A670" s="85"/>
      <c r="B670" s="96" t="s">
        <v>634</v>
      </c>
      <c r="C670" s="104" t="s">
        <v>701</v>
      </c>
      <c r="D670" s="85">
        <f>'[1]2022'!Q16</f>
        <v>25</v>
      </c>
      <c r="E670" s="98">
        <v>0</v>
      </c>
    </row>
    <row r="671" spans="1:5" hidden="1" x14ac:dyDescent="0.35">
      <c r="A671" s="85"/>
      <c r="B671" s="96" t="s">
        <v>636</v>
      </c>
      <c r="C671" s="104" t="s">
        <v>701</v>
      </c>
      <c r="D671" s="85">
        <f>'[1]2022'!Q17</f>
        <v>775</v>
      </c>
      <c r="E671" s="98">
        <v>0</v>
      </c>
    </row>
    <row r="672" spans="1:5" hidden="1" x14ac:dyDescent="0.35">
      <c r="A672" s="85"/>
      <c r="B672" s="96" t="s">
        <v>637</v>
      </c>
      <c r="C672" s="104" t="s">
        <v>701</v>
      </c>
      <c r="D672" s="85">
        <f>'[1]2022'!Q18</f>
        <v>1147</v>
      </c>
      <c r="E672" s="98">
        <v>0</v>
      </c>
    </row>
    <row r="673" spans="1:5" hidden="1" x14ac:dyDescent="0.35">
      <c r="A673" s="249" t="s">
        <v>638</v>
      </c>
      <c r="B673" s="250"/>
      <c r="C673" s="251"/>
      <c r="D673" s="103">
        <f>SUM(D662:D672)</f>
        <v>1964</v>
      </c>
      <c r="E673" s="91">
        <f>SUM(E662:E672)</f>
        <v>0</v>
      </c>
    </row>
    <row r="674" spans="1:5" hidden="1" x14ac:dyDescent="0.35">
      <c r="A674" s="85"/>
      <c r="B674" s="96" t="s">
        <v>617</v>
      </c>
      <c r="C674" s="104">
        <v>44805</v>
      </c>
      <c r="D674" s="85">
        <f>'[1]2022'!R8</f>
        <v>0</v>
      </c>
      <c r="E674" s="98">
        <v>0</v>
      </c>
    </row>
    <row r="675" spans="1:5" hidden="1" x14ac:dyDescent="0.35">
      <c r="A675" s="85"/>
      <c r="B675" s="96" t="s">
        <v>619</v>
      </c>
      <c r="C675" s="104">
        <v>44805</v>
      </c>
      <c r="D675" s="85" t="str">
        <f>'[1]2022'!R9</f>
        <v>0</v>
      </c>
      <c r="E675" s="98">
        <v>0</v>
      </c>
    </row>
    <row r="676" spans="1:5" hidden="1" x14ac:dyDescent="0.35">
      <c r="A676" s="85"/>
      <c r="B676" s="96" t="s">
        <v>621</v>
      </c>
      <c r="C676" s="104">
        <v>44805</v>
      </c>
      <c r="D676" s="85">
        <f>'[1]2022'!R10</f>
        <v>5</v>
      </c>
      <c r="E676" s="98">
        <v>0</v>
      </c>
    </row>
    <row r="677" spans="1:5" hidden="1" x14ac:dyDescent="0.35">
      <c r="A677" s="85"/>
      <c r="B677" s="96" t="s">
        <v>623</v>
      </c>
      <c r="C677" s="104">
        <v>44805</v>
      </c>
      <c r="D677" s="85">
        <f>'[1]2022'!R11</f>
        <v>0</v>
      </c>
      <c r="E677" s="98">
        <v>0</v>
      </c>
    </row>
    <row r="678" spans="1:5" hidden="1" x14ac:dyDescent="0.35">
      <c r="A678" s="85"/>
      <c r="B678" s="96" t="s">
        <v>626</v>
      </c>
      <c r="C678" s="104">
        <v>44805</v>
      </c>
      <c r="D678" s="85" t="str">
        <f>'[1]2022'!R12</f>
        <v>0</v>
      </c>
      <c r="E678" s="98">
        <v>0</v>
      </c>
    </row>
    <row r="679" spans="1:5" hidden="1" x14ac:dyDescent="0.35">
      <c r="A679" s="85"/>
      <c r="B679" s="96" t="s">
        <v>628</v>
      </c>
      <c r="C679" s="104">
        <v>44805</v>
      </c>
      <c r="D679" s="85">
        <f>'[1]2022'!R13</f>
        <v>0</v>
      </c>
      <c r="E679" s="98">
        <v>0</v>
      </c>
    </row>
    <row r="680" spans="1:5" hidden="1" x14ac:dyDescent="0.35">
      <c r="A680" s="85"/>
      <c r="B680" s="96" t="s">
        <v>630</v>
      </c>
      <c r="C680" s="104">
        <v>44805</v>
      </c>
      <c r="D680" s="85" t="str">
        <f>'[1]2022'!R14</f>
        <v>0</v>
      </c>
      <c r="E680" s="98">
        <v>0</v>
      </c>
    </row>
    <row r="681" spans="1:5" hidden="1" x14ac:dyDescent="0.35">
      <c r="A681" s="85"/>
      <c r="B681" s="96" t="s">
        <v>632</v>
      </c>
      <c r="C681" s="104">
        <v>44805</v>
      </c>
      <c r="D681" s="85" t="str">
        <f>'[1]2022'!R15</f>
        <v>0</v>
      </c>
      <c r="E681" s="98">
        <v>0</v>
      </c>
    </row>
    <row r="682" spans="1:5" hidden="1" x14ac:dyDescent="0.35">
      <c r="A682" s="85"/>
      <c r="B682" s="96" t="s">
        <v>634</v>
      </c>
      <c r="C682" s="104">
        <v>44805</v>
      </c>
      <c r="D682" s="85">
        <f>'[1]2022'!R16</f>
        <v>663</v>
      </c>
      <c r="E682" s="98">
        <v>0</v>
      </c>
    </row>
    <row r="683" spans="1:5" hidden="1" x14ac:dyDescent="0.35">
      <c r="A683" s="85"/>
      <c r="B683" s="96" t="s">
        <v>636</v>
      </c>
      <c r="C683" s="104">
        <v>44805</v>
      </c>
      <c r="D683" s="85">
        <f>'[1]2022'!R17</f>
        <v>1035</v>
      </c>
      <c r="E683" s="98">
        <v>0</v>
      </c>
    </row>
    <row r="684" spans="1:5" hidden="1" x14ac:dyDescent="0.35">
      <c r="A684" s="85"/>
      <c r="B684" s="96" t="s">
        <v>637</v>
      </c>
      <c r="C684" s="104">
        <v>44805</v>
      </c>
      <c r="D684" s="85">
        <f>'[1]2022'!R18</f>
        <v>313</v>
      </c>
      <c r="E684" s="98">
        <v>0</v>
      </c>
    </row>
    <row r="685" spans="1:5" hidden="1" x14ac:dyDescent="0.35">
      <c r="A685" s="249" t="s">
        <v>638</v>
      </c>
      <c r="B685" s="250"/>
      <c r="C685" s="251"/>
      <c r="D685" s="103">
        <f>SUM(D674:D684)</f>
        <v>2016</v>
      </c>
      <c r="E685" s="91">
        <f>SUM(E674:E684)</f>
        <v>0</v>
      </c>
    </row>
    <row r="686" spans="1:5" hidden="1" x14ac:dyDescent="0.35">
      <c r="A686" s="85"/>
      <c r="B686" s="96" t="s">
        <v>617</v>
      </c>
      <c r="C686" s="104" t="s">
        <v>702</v>
      </c>
      <c r="D686" s="85">
        <f>'[1]2023'!C7</f>
        <v>62</v>
      </c>
      <c r="E686" s="98">
        <v>0</v>
      </c>
    </row>
    <row r="687" spans="1:5" hidden="1" x14ac:dyDescent="0.35">
      <c r="A687" s="85"/>
      <c r="B687" s="96" t="s">
        <v>619</v>
      </c>
      <c r="C687" s="104" t="s">
        <v>702</v>
      </c>
      <c r="D687" s="85">
        <f>'[1]2023'!C8</f>
        <v>400</v>
      </c>
      <c r="E687" s="98">
        <v>0</v>
      </c>
    </row>
    <row r="688" spans="1:5" hidden="1" x14ac:dyDescent="0.35">
      <c r="A688" s="85"/>
      <c r="B688" s="96" t="s">
        <v>621</v>
      </c>
      <c r="C688" s="104" t="s">
        <v>702</v>
      </c>
      <c r="D688" s="85">
        <f>'[1]2023'!C9</f>
        <v>723</v>
      </c>
      <c r="E688" s="98">
        <v>0</v>
      </c>
    </row>
    <row r="689" spans="1:5" hidden="1" x14ac:dyDescent="0.35">
      <c r="A689" s="85"/>
      <c r="B689" s="96" t="s">
        <v>623</v>
      </c>
      <c r="C689" s="104" t="s">
        <v>702</v>
      </c>
      <c r="D689" s="85">
        <f>'[1]2023'!C10</f>
        <v>0</v>
      </c>
      <c r="E689" s="98">
        <v>0</v>
      </c>
    </row>
    <row r="690" spans="1:5" hidden="1" x14ac:dyDescent="0.35">
      <c r="A690" s="85"/>
      <c r="B690" s="96" t="s">
        <v>626</v>
      </c>
      <c r="C690" s="104" t="s">
        <v>702</v>
      </c>
      <c r="D690" s="85">
        <f>'[1]2023'!C11</f>
        <v>0</v>
      </c>
      <c r="E690" s="98">
        <v>0</v>
      </c>
    </row>
    <row r="691" spans="1:5" hidden="1" x14ac:dyDescent="0.35">
      <c r="A691" s="85"/>
      <c r="B691" s="96" t="s">
        <v>628</v>
      </c>
      <c r="C691" s="104" t="s">
        <v>702</v>
      </c>
      <c r="D691" s="85">
        <f>'[1]2023'!C12</f>
        <v>0</v>
      </c>
      <c r="E691" s="98">
        <v>0</v>
      </c>
    </row>
    <row r="692" spans="1:5" hidden="1" x14ac:dyDescent="0.35">
      <c r="A692" s="85"/>
      <c r="B692" s="96" t="s">
        <v>630</v>
      </c>
      <c r="C692" s="104" t="s">
        <v>702</v>
      </c>
      <c r="D692" s="85" t="str">
        <f>'[1]2023'!C13</f>
        <v>0</v>
      </c>
      <c r="E692" s="98">
        <v>0</v>
      </c>
    </row>
    <row r="693" spans="1:5" hidden="1" x14ac:dyDescent="0.35">
      <c r="A693" s="85"/>
      <c r="B693" s="96" t="s">
        <v>632</v>
      </c>
      <c r="C693" s="104" t="s">
        <v>702</v>
      </c>
      <c r="D693" s="85" t="str">
        <f>'[1]2023'!C14</f>
        <v>0</v>
      </c>
      <c r="E693" s="98">
        <v>0</v>
      </c>
    </row>
    <row r="694" spans="1:5" hidden="1" x14ac:dyDescent="0.35">
      <c r="A694" s="85"/>
      <c r="B694" s="96" t="s">
        <v>634</v>
      </c>
      <c r="C694" s="104" t="s">
        <v>702</v>
      </c>
      <c r="D694" s="85" t="str">
        <f>'[1]2023'!C15</f>
        <v>0</v>
      </c>
      <c r="E694" s="98">
        <v>0</v>
      </c>
    </row>
    <row r="695" spans="1:5" hidden="1" x14ac:dyDescent="0.35">
      <c r="A695" s="85"/>
      <c r="B695" s="96" t="s">
        <v>636</v>
      </c>
      <c r="C695" s="104" t="s">
        <v>702</v>
      </c>
      <c r="D695" s="85" t="str">
        <f>'[1]2023'!C16</f>
        <v>0</v>
      </c>
      <c r="E695" s="98">
        <v>0</v>
      </c>
    </row>
    <row r="696" spans="1:5" hidden="1" x14ac:dyDescent="0.35">
      <c r="A696" s="85"/>
      <c r="B696" s="96" t="s">
        <v>637</v>
      </c>
      <c r="C696" s="104" t="s">
        <v>702</v>
      </c>
      <c r="D696" s="85" t="str">
        <f>'[1]2023'!C17</f>
        <v>0</v>
      </c>
      <c r="E696" s="98">
        <v>0</v>
      </c>
    </row>
    <row r="697" spans="1:5" hidden="1" x14ac:dyDescent="0.35">
      <c r="A697" s="249" t="s">
        <v>638</v>
      </c>
      <c r="B697" s="250"/>
      <c r="C697" s="251"/>
      <c r="D697" s="103">
        <f>SUM(D686:D696)</f>
        <v>1185</v>
      </c>
      <c r="E697" s="91">
        <f>SUM(E686:E696)</f>
        <v>0</v>
      </c>
    </row>
    <row r="698" spans="1:5" hidden="1" x14ac:dyDescent="0.35">
      <c r="A698" s="85"/>
      <c r="B698" s="96" t="s">
        <v>617</v>
      </c>
      <c r="C698" s="104" t="s">
        <v>703</v>
      </c>
      <c r="D698" s="85">
        <f>'[1]2023'!D7</f>
        <v>47</v>
      </c>
      <c r="E698" s="98">
        <v>0</v>
      </c>
    </row>
    <row r="699" spans="1:5" hidden="1" x14ac:dyDescent="0.35">
      <c r="A699" s="85"/>
      <c r="B699" s="96" t="s">
        <v>619</v>
      </c>
      <c r="C699" s="104" t="s">
        <v>703</v>
      </c>
      <c r="D699" s="85">
        <f>'[1]2023'!D8</f>
        <v>2374</v>
      </c>
      <c r="E699" s="98">
        <v>0</v>
      </c>
    </row>
    <row r="700" spans="1:5" hidden="1" x14ac:dyDescent="0.35">
      <c r="A700" s="85"/>
      <c r="B700" s="96" t="s">
        <v>621</v>
      </c>
      <c r="C700" s="104" t="s">
        <v>703</v>
      </c>
      <c r="D700" s="85">
        <f>'[1]2023'!D9</f>
        <v>346</v>
      </c>
      <c r="E700" s="98">
        <v>0</v>
      </c>
    </row>
    <row r="701" spans="1:5" hidden="1" x14ac:dyDescent="0.35">
      <c r="A701" s="85"/>
      <c r="B701" s="96" t="s">
        <v>623</v>
      </c>
      <c r="C701" s="104" t="s">
        <v>703</v>
      </c>
      <c r="D701" s="85">
        <f>'[1]2023'!D10</f>
        <v>0</v>
      </c>
      <c r="E701" s="98">
        <v>0</v>
      </c>
    </row>
    <row r="702" spans="1:5" hidden="1" x14ac:dyDescent="0.35">
      <c r="A702" s="85"/>
      <c r="B702" s="96" t="s">
        <v>626</v>
      </c>
      <c r="C702" s="104" t="s">
        <v>703</v>
      </c>
      <c r="D702" s="85">
        <f>'[1]2023'!D11</f>
        <v>5</v>
      </c>
      <c r="E702" s="98">
        <v>0</v>
      </c>
    </row>
    <row r="703" spans="1:5" hidden="1" x14ac:dyDescent="0.35">
      <c r="A703" s="85"/>
      <c r="B703" s="96" t="s">
        <v>628</v>
      </c>
      <c r="C703" s="104" t="s">
        <v>703</v>
      </c>
      <c r="D703" s="85">
        <f>'[1]2023'!D12</f>
        <v>35</v>
      </c>
      <c r="E703" s="98">
        <v>0</v>
      </c>
    </row>
    <row r="704" spans="1:5" hidden="1" x14ac:dyDescent="0.35">
      <c r="A704" s="85"/>
      <c r="B704" s="96" t="s">
        <v>630</v>
      </c>
      <c r="C704" s="104" t="s">
        <v>703</v>
      </c>
      <c r="D704" s="85">
        <f>'[1]2023'!D13</f>
        <v>12</v>
      </c>
      <c r="E704" s="98">
        <v>0</v>
      </c>
    </row>
    <row r="705" spans="1:5" hidden="1" x14ac:dyDescent="0.35">
      <c r="A705" s="85"/>
      <c r="B705" s="96" t="s">
        <v>632</v>
      </c>
      <c r="C705" s="104" t="s">
        <v>703</v>
      </c>
      <c r="D705" s="85">
        <f>'[1]2023'!D14</f>
        <v>3</v>
      </c>
      <c r="E705" s="98">
        <v>0</v>
      </c>
    </row>
    <row r="706" spans="1:5" hidden="1" x14ac:dyDescent="0.35">
      <c r="A706" s="85"/>
      <c r="B706" s="96" t="s">
        <v>634</v>
      </c>
      <c r="C706" s="104" t="s">
        <v>703</v>
      </c>
      <c r="D706" s="85">
        <f>'[1]2023'!D15</f>
        <v>0</v>
      </c>
      <c r="E706" s="98">
        <v>0</v>
      </c>
    </row>
    <row r="707" spans="1:5" hidden="1" x14ac:dyDescent="0.35">
      <c r="A707" s="85"/>
      <c r="B707" s="96" t="s">
        <v>636</v>
      </c>
      <c r="C707" s="104" t="s">
        <v>703</v>
      </c>
      <c r="D707" s="85">
        <f>'[1]2023'!D16</f>
        <v>0</v>
      </c>
      <c r="E707" s="98">
        <v>0</v>
      </c>
    </row>
    <row r="708" spans="1:5" hidden="1" x14ac:dyDescent="0.35">
      <c r="A708" s="85"/>
      <c r="B708" s="96" t="s">
        <v>637</v>
      </c>
      <c r="C708" s="104" t="s">
        <v>703</v>
      </c>
      <c r="D708" s="85">
        <f>'[1]2023'!D17</f>
        <v>0</v>
      </c>
      <c r="E708" s="98">
        <v>0</v>
      </c>
    </row>
    <row r="709" spans="1:5" hidden="1" x14ac:dyDescent="0.35">
      <c r="A709" s="249" t="s">
        <v>638</v>
      </c>
      <c r="B709" s="250"/>
      <c r="C709" s="251"/>
      <c r="D709" s="103">
        <f>SUM(D698:D708)</f>
        <v>2822</v>
      </c>
      <c r="E709" s="91">
        <f>SUM(E698:E708)</f>
        <v>0</v>
      </c>
    </row>
    <row r="710" spans="1:5" hidden="1" x14ac:dyDescent="0.35">
      <c r="A710" s="85"/>
      <c r="B710" s="96" t="s">
        <v>617</v>
      </c>
      <c r="C710" s="104" t="s">
        <v>704</v>
      </c>
      <c r="D710" s="85">
        <f>'[1]2023'!E7</f>
        <v>120</v>
      </c>
      <c r="E710" s="115">
        <f>'[1]puso 2017-2022'!D111</f>
        <v>0</v>
      </c>
    </row>
    <row r="711" spans="1:5" hidden="1" x14ac:dyDescent="0.35">
      <c r="A711" s="85"/>
      <c r="B711" s="96" t="s">
        <v>619</v>
      </c>
      <c r="C711" s="104" t="s">
        <v>704</v>
      </c>
      <c r="D711" s="85">
        <f>'[1]2023'!E8</f>
        <v>23</v>
      </c>
      <c r="E711" s="115">
        <f>'[1]puso 2017-2022'!D112</f>
        <v>0</v>
      </c>
    </row>
    <row r="712" spans="1:5" hidden="1" x14ac:dyDescent="0.35">
      <c r="A712" s="85"/>
      <c r="B712" s="96" t="s">
        <v>621</v>
      </c>
      <c r="C712" s="104" t="s">
        <v>704</v>
      </c>
      <c r="D712" s="85">
        <f>'[1]2023'!E9</f>
        <v>38</v>
      </c>
      <c r="E712" s="115">
        <f>'[1]puso 2017-2022'!D113</f>
        <v>0</v>
      </c>
    </row>
    <row r="713" spans="1:5" hidden="1" x14ac:dyDescent="0.35">
      <c r="A713" s="85"/>
      <c r="B713" s="96" t="s">
        <v>623</v>
      </c>
      <c r="C713" s="104" t="s">
        <v>704</v>
      </c>
      <c r="D713" s="85">
        <f>'[1]2023'!E10</f>
        <v>712</v>
      </c>
      <c r="E713" s="115">
        <f>'[1]puso 2017-2022'!D114</f>
        <v>0</v>
      </c>
    </row>
    <row r="714" spans="1:5" hidden="1" x14ac:dyDescent="0.35">
      <c r="A714" s="85"/>
      <c r="B714" s="96" t="s">
        <v>626</v>
      </c>
      <c r="C714" s="104" t="s">
        <v>704</v>
      </c>
      <c r="D714" s="85">
        <f>'[1]2023'!E11</f>
        <v>37</v>
      </c>
      <c r="E714" s="115">
        <f>'[1]puso 2017-2022'!D115</f>
        <v>0</v>
      </c>
    </row>
    <row r="715" spans="1:5" hidden="1" x14ac:dyDescent="0.35">
      <c r="A715" s="85"/>
      <c r="B715" s="96" t="s">
        <v>628</v>
      </c>
      <c r="C715" s="104" t="s">
        <v>704</v>
      </c>
      <c r="D715" s="85">
        <f>'[1]2023'!E12</f>
        <v>76</v>
      </c>
      <c r="E715" s="115">
        <f>'[1]puso 2017-2022'!D116</f>
        <v>0</v>
      </c>
    </row>
    <row r="716" spans="1:5" hidden="1" x14ac:dyDescent="0.35">
      <c r="A716" s="85"/>
      <c r="B716" s="96" t="s">
        <v>630</v>
      </c>
      <c r="C716" s="104" t="s">
        <v>704</v>
      </c>
      <c r="D716" s="85">
        <f>'[1]2023'!E13</f>
        <v>18</v>
      </c>
      <c r="E716" s="115">
        <f>'[1]puso 2017-2022'!D117</f>
        <v>0</v>
      </c>
    </row>
    <row r="717" spans="1:5" hidden="1" x14ac:dyDescent="0.35">
      <c r="A717" s="85"/>
      <c r="B717" s="96" t="s">
        <v>632</v>
      </c>
      <c r="C717" s="104" t="s">
        <v>704</v>
      </c>
      <c r="D717" s="85">
        <f>'[1]2023'!E14</f>
        <v>17</v>
      </c>
      <c r="E717" s="115">
        <f>'[1]puso 2017-2022'!D118</f>
        <v>0</v>
      </c>
    </row>
    <row r="718" spans="1:5" hidden="1" x14ac:dyDescent="0.35">
      <c r="A718" s="85"/>
      <c r="B718" s="96" t="s">
        <v>634</v>
      </c>
      <c r="C718" s="104" t="s">
        <v>704</v>
      </c>
      <c r="D718" s="85">
        <f>'[1]2023'!E15</f>
        <v>0</v>
      </c>
      <c r="E718" s="115">
        <f>'[1]puso 2017-2022'!D119</f>
        <v>0</v>
      </c>
    </row>
    <row r="719" spans="1:5" hidden="1" x14ac:dyDescent="0.35">
      <c r="A719" s="85"/>
      <c r="B719" s="96" t="s">
        <v>636</v>
      </c>
      <c r="C719" s="104" t="s">
        <v>704</v>
      </c>
      <c r="D719" s="85">
        <f>'[1]2023'!E16</f>
        <v>0</v>
      </c>
      <c r="E719" s="115">
        <f>'[1]puso 2017-2022'!D120</f>
        <v>0</v>
      </c>
    </row>
    <row r="720" spans="1:5" hidden="1" x14ac:dyDescent="0.35">
      <c r="A720" s="85"/>
      <c r="B720" s="96" t="s">
        <v>637</v>
      </c>
      <c r="C720" s="104" t="s">
        <v>704</v>
      </c>
      <c r="D720" s="85">
        <f>'[1]2023'!E17</f>
        <v>0</v>
      </c>
      <c r="E720" s="115">
        <f>'[1]puso 2017-2022'!D121</f>
        <v>0</v>
      </c>
    </row>
    <row r="721" spans="1:5" hidden="1" x14ac:dyDescent="0.35">
      <c r="A721" s="249" t="s">
        <v>638</v>
      </c>
      <c r="B721" s="250"/>
      <c r="C721" s="251"/>
      <c r="D721" s="103">
        <f>SUM(D710:D720)</f>
        <v>1041</v>
      </c>
      <c r="E721" s="103">
        <f>SUM(E710:E720)</f>
        <v>0</v>
      </c>
    </row>
    <row r="722" spans="1:5" hidden="1" x14ac:dyDescent="0.35">
      <c r="A722" s="85"/>
      <c r="B722" s="96" t="s">
        <v>617</v>
      </c>
      <c r="C722" s="97" t="s">
        <v>705</v>
      </c>
      <c r="D722" s="85">
        <f>'[1]2023'!G7</f>
        <v>180</v>
      </c>
      <c r="E722" s="86">
        <f>'[1]puso 2023'!C7</f>
        <v>0</v>
      </c>
    </row>
    <row r="723" spans="1:5" hidden="1" x14ac:dyDescent="0.35">
      <c r="A723" s="85"/>
      <c r="B723" s="96" t="s">
        <v>619</v>
      </c>
      <c r="C723" s="97" t="s">
        <v>705</v>
      </c>
      <c r="D723" s="85">
        <f>'[1]2023'!G8</f>
        <v>0</v>
      </c>
      <c r="E723" s="86">
        <f>'[1]puso 2023'!C8</f>
        <v>0</v>
      </c>
    </row>
    <row r="724" spans="1:5" hidden="1" x14ac:dyDescent="0.35">
      <c r="A724" s="85"/>
      <c r="B724" s="96" t="s">
        <v>621</v>
      </c>
      <c r="C724" s="97" t="s">
        <v>705</v>
      </c>
      <c r="D724" s="85">
        <f>'[1]2023'!G9</f>
        <v>323</v>
      </c>
      <c r="E724" s="86">
        <f>'[1]puso 2023'!C9</f>
        <v>0</v>
      </c>
    </row>
    <row r="725" spans="1:5" hidden="1" x14ac:dyDescent="0.35">
      <c r="A725" s="85"/>
      <c r="B725" s="96" t="s">
        <v>623</v>
      </c>
      <c r="C725" s="97" t="s">
        <v>705</v>
      </c>
      <c r="D725" s="85">
        <f>'[1]2023'!G10</f>
        <v>1808</v>
      </c>
      <c r="E725" s="86">
        <f>'[1]puso 2023'!C10</f>
        <v>0</v>
      </c>
    </row>
    <row r="726" spans="1:5" hidden="1" x14ac:dyDescent="0.35">
      <c r="A726" s="85"/>
      <c r="B726" s="96" t="s">
        <v>626</v>
      </c>
      <c r="C726" s="97" t="s">
        <v>705</v>
      </c>
      <c r="D726" s="85">
        <f>'[1]2023'!G11</f>
        <v>620</v>
      </c>
      <c r="E726" s="86">
        <f>'[1]puso 2023'!C11</f>
        <v>0</v>
      </c>
    </row>
    <row r="727" spans="1:5" hidden="1" x14ac:dyDescent="0.35">
      <c r="A727" s="85"/>
      <c r="B727" s="96" t="s">
        <v>628</v>
      </c>
      <c r="C727" s="97" t="s">
        <v>705</v>
      </c>
      <c r="D727" s="85">
        <f>'[1]2023'!G12</f>
        <v>287</v>
      </c>
      <c r="E727" s="86">
        <f>'[1]puso 2023'!C12</f>
        <v>0</v>
      </c>
    </row>
    <row r="728" spans="1:5" hidden="1" x14ac:dyDescent="0.35">
      <c r="A728" s="85"/>
      <c r="B728" s="96" t="s">
        <v>630</v>
      </c>
      <c r="C728" s="97" t="s">
        <v>705</v>
      </c>
      <c r="D728" s="85">
        <f>'[1]2023'!G13</f>
        <v>1579</v>
      </c>
      <c r="E728" s="86">
        <f>'[1]puso 2023'!C13</f>
        <v>0</v>
      </c>
    </row>
    <row r="729" spans="1:5" hidden="1" x14ac:dyDescent="0.35">
      <c r="A729" s="85"/>
      <c r="B729" s="96" t="s">
        <v>632</v>
      </c>
      <c r="C729" s="97" t="s">
        <v>705</v>
      </c>
      <c r="D729" s="85">
        <f>'[1]2023'!G14</f>
        <v>55</v>
      </c>
      <c r="E729" s="86">
        <f>'[1]puso 2023'!C14</f>
        <v>0</v>
      </c>
    </row>
    <row r="730" spans="1:5" hidden="1" x14ac:dyDescent="0.35">
      <c r="A730" s="85"/>
      <c r="B730" s="96" t="s">
        <v>634</v>
      </c>
      <c r="C730" s="97" t="s">
        <v>705</v>
      </c>
      <c r="D730" s="85">
        <f>'[1]2023'!G15</f>
        <v>0</v>
      </c>
      <c r="E730" s="86">
        <f>'[1]puso 2023'!C15</f>
        <v>0</v>
      </c>
    </row>
    <row r="731" spans="1:5" hidden="1" x14ac:dyDescent="0.35">
      <c r="A731" s="85"/>
      <c r="B731" s="96" t="s">
        <v>636</v>
      </c>
      <c r="C731" s="97" t="s">
        <v>705</v>
      </c>
      <c r="D731" s="85">
        <f>'[1]2023'!G16</f>
        <v>0</v>
      </c>
      <c r="E731" s="86">
        <f>'[1]puso 2023'!C16</f>
        <v>0</v>
      </c>
    </row>
    <row r="732" spans="1:5" hidden="1" x14ac:dyDescent="0.35">
      <c r="A732" s="85"/>
      <c r="B732" s="96" t="s">
        <v>637</v>
      </c>
      <c r="C732" s="97" t="s">
        <v>705</v>
      </c>
      <c r="D732" s="85">
        <f>'[1]2023'!G17</f>
        <v>1</v>
      </c>
      <c r="E732" s="86">
        <f>'[1]puso 2023'!C17</f>
        <v>0</v>
      </c>
    </row>
    <row r="733" spans="1:5" hidden="1" x14ac:dyDescent="0.35">
      <c r="A733" s="249" t="s">
        <v>638</v>
      </c>
      <c r="B733" s="250"/>
      <c r="C733" s="251"/>
      <c r="D733" s="103">
        <f>SUM(D722:D732)</f>
        <v>4853</v>
      </c>
      <c r="E733" s="103">
        <f>SUM(E722:E732)</f>
        <v>0</v>
      </c>
    </row>
    <row r="734" spans="1:5" hidden="1" x14ac:dyDescent="0.35">
      <c r="A734" s="85"/>
      <c r="B734" s="96" t="s">
        <v>617</v>
      </c>
      <c r="C734" s="100" t="s">
        <v>706</v>
      </c>
      <c r="D734" s="85">
        <f>'[1]2023'!H7</f>
        <v>781</v>
      </c>
      <c r="E734" s="86">
        <f>'[1]puso 2023'!D7</f>
        <v>47</v>
      </c>
    </row>
    <row r="735" spans="1:5" hidden="1" x14ac:dyDescent="0.35">
      <c r="A735" s="85"/>
      <c r="B735" s="96" t="s">
        <v>619</v>
      </c>
      <c r="C735" s="100" t="s">
        <v>706</v>
      </c>
      <c r="D735" s="85">
        <f>'[1]2023'!H8</f>
        <v>0</v>
      </c>
      <c r="E735" s="86">
        <f>'[1]puso 2023'!D8</f>
        <v>0</v>
      </c>
    </row>
    <row r="736" spans="1:5" hidden="1" x14ac:dyDescent="0.35">
      <c r="A736" s="85"/>
      <c r="B736" s="96" t="s">
        <v>621</v>
      </c>
      <c r="C736" s="100" t="s">
        <v>706</v>
      </c>
      <c r="D736" s="85">
        <f>'[1]2023'!H9</f>
        <v>918</v>
      </c>
      <c r="E736" s="86">
        <f>'[1]puso 2023'!D9</f>
        <v>0</v>
      </c>
    </row>
    <row r="737" spans="1:5" hidden="1" x14ac:dyDescent="0.35">
      <c r="A737" s="85"/>
      <c r="B737" s="96" t="s">
        <v>623</v>
      </c>
      <c r="C737" s="100" t="s">
        <v>706</v>
      </c>
      <c r="D737" s="85">
        <f>'[1]2023'!H10</f>
        <v>421</v>
      </c>
      <c r="E737" s="86">
        <f>'[1]puso 2023'!D10</f>
        <v>0</v>
      </c>
    </row>
    <row r="738" spans="1:5" hidden="1" x14ac:dyDescent="0.35">
      <c r="A738" s="85"/>
      <c r="B738" s="96" t="s">
        <v>626</v>
      </c>
      <c r="C738" s="100" t="s">
        <v>706</v>
      </c>
      <c r="D738" s="85">
        <f>'[1]2023'!H11</f>
        <v>688</v>
      </c>
      <c r="E738" s="86">
        <f>'[1]puso 2023'!D11</f>
        <v>26</v>
      </c>
    </row>
    <row r="739" spans="1:5" hidden="1" x14ac:dyDescent="0.35">
      <c r="A739" s="85"/>
      <c r="B739" s="96" t="s">
        <v>628</v>
      </c>
      <c r="C739" s="100" t="s">
        <v>706</v>
      </c>
      <c r="D739" s="85">
        <f>'[1]2023'!H12</f>
        <v>1103</v>
      </c>
      <c r="E739" s="86">
        <f>'[1]puso 2023'!D12</f>
        <v>0</v>
      </c>
    </row>
    <row r="740" spans="1:5" hidden="1" x14ac:dyDescent="0.35">
      <c r="A740" s="85"/>
      <c r="B740" s="96" t="s">
        <v>630</v>
      </c>
      <c r="C740" s="100" t="s">
        <v>706</v>
      </c>
      <c r="D740" s="85">
        <f>'[1]2023'!H13</f>
        <v>708</v>
      </c>
      <c r="E740" s="86">
        <f>'[1]puso 2023'!D13</f>
        <v>0</v>
      </c>
    </row>
    <row r="741" spans="1:5" hidden="1" x14ac:dyDescent="0.35">
      <c r="A741" s="85"/>
      <c r="B741" s="96" t="s">
        <v>632</v>
      </c>
      <c r="C741" s="100" t="s">
        <v>706</v>
      </c>
      <c r="D741" s="85">
        <f>'[1]2023'!H14</f>
        <v>90</v>
      </c>
      <c r="E741" s="86">
        <f>'[1]puso 2023'!D14</f>
        <v>7</v>
      </c>
    </row>
    <row r="742" spans="1:5" hidden="1" x14ac:dyDescent="0.35">
      <c r="A742" s="85"/>
      <c r="B742" s="96" t="s">
        <v>634</v>
      </c>
      <c r="C742" s="100" t="s">
        <v>706</v>
      </c>
      <c r="D742" s="85">
        <f>'[1]2023'!H15</f>
        <v>0</v>
      </c>
      <c r="E742" s="86">
        <f>'[1]puso 2023'!D15</f>
        <v>0</v>
      </c>
    </row>
    <row r="743" spans="1:5" hidden="1" x14ac:dyDescent="0.35">
      <c r="A743" s="85"/>
      <c r="B743" s="96" t="s">
        <v>636</v>
      </c>
      <c r="C743" s="100" t="s">
        <v>706</v>
      </c>
      <c r="D743" s="85">
        <f>'[1]2023'!H16</f>
        <v>0</v>
      </c>
      <c r="E743" s="86">
        <f>'[1]puso 2023'!D16</f>
        <v>0</v>
      </c>
    </row>
    <row r="744" spans="1:5" hidden="1" x14ac:dyDescent="0.35">
      <c r="A744" s="85"/>
      <c r="B744" s="96" t="s">
        <v>637</v>
      </c>
      <c r="C744" s="100" t="s">
        <v>706</v>
      </c>
      <c r="D744" s="85">
        <f>'[1]2023'!H17</f>
        <v>0</v>
      </c>
      <c r="E744" s="86">
        <f>'[1]puso 2023'!D17</f>
        <v>0</v>
      </c>
    </row>
    <row r="745" spans="1:5" hidden="1" x14ac:dyDescent="0.35">
      <c r="A745" s="249" t="s">
        <v>638</v>
      </c>
      <c r="B745" s="250"/>
      <c r="C745" s="251"/>
      <c r="D745" s="103">
        <f>SUM(D734:D744)</f>
        <v>4709</v>
      </c>
      <c r="E745" s="103">
        <f>SUM(E734:E744)</f>
        <v>80</v>
      </c>
    </row>
    <row r="746" spans="1:5" hidden="1" x14ac:dyDescent="0.35">
      <c r="A746" s="85"/>
      <c r="B746" s="96" t="s">
        <v>617</v>
      </c>
      <c r="C746" s="97" t="s">
        <v>707</v>
      </c>
      <c r="D746" s="85">
        <f>'[1]2023'!I7</f>
        <v>326</v>
      </c>
      <c r="E746" s="119">
        <f>'[1]puso 2023'!E7</f>
        <v>0</v>
      </c>
    </row>
    <row r="747" spans="1:5" hidden="1" x14ac:dyDescent="0.35">
      <c r="A747" s="85"/>
      <c r="B747" s="96" t="s">
        <v>619</v>
      </c>
      <c r="C747" s="97" t="s">
        <v>707</v>
      </c>
      <c r="D747" s="85">
        <f>'[1]2023'!I8</f>
        <v>0</v>
      </c>
      <c r="E747" s="119">
        <f>'[1]puso 2023'!E8</f>
        <v>0</v>
      </c>
    </row>
    <row r="748" spans="1:5" hidden="1" x14ac:dyDescent="0.35">
      <c r="A748" s="85"/>
      <c r="B748" s="96" t="s">
        <v>621</v>
      </c>
      <c r="C748" s="97" t="s">
        <v>707</v>
      </c>
      <c r="D748" s="85">
        <f>'[1]2023'!I9</f>
        <v>13</v>
      </c>
      <c r="E748" s="119">
        <f>'[1]puso 2023'!E9</f>
        <v>0</v>
      </c>
    </row>
    <row r="749" spans="1:5" hidden="1" x14ac:dyDescent="0.35">
      <c r="A749" s="85"/>
      <c r="B749" s="96" t="s">
        <v>623</v>
      </c>
      <c r="C749" s="97" t="s">
        <v>707</v>
      </c>
      <c r="D749" s="85">
        <f>'[1]2023'!I10</f>
        <v>55</v>
      </c>
      <c r="E749" s="119">
        <f>'[1]puso 2023'!E10</f>
        <v>144</v>
      </c>
    </row>
    <row r="750" spans="1:5" hidden="1" x14ac:dyDescent="0.35">
      <c r="A750" s="85"/>
      <c r="B750" s="96" t="s">
        <v>626</v>
      </c>
      <c r="C750" s="97" t="s">
        <v>707</v>
      </c>
      <c r="D750" s="85">
        <f>'[1]2023'!I11</f>
        <v>115</v>
      </c>
      <c r="E750" s="119">
        <f>'[1]puso 2023'!E11</f>
        <v>0</v>
      </c>
    </row>
    <row r="751" spans="1:5" hidden="1" x14ac:dyDescent="0.35">
      <c r="A751" s="85"/>
      <c r="B751" s="96" t="s">
        <v>628</v>
      </c>
      <c r="C751" s="97" t="s">
        <v>707</v>
      </c>
      <c r="D751" s="85">
        <f>'[1]2023'!I12</f>
        <v>809</v>
      </c>
      <c r="E751" s="119">
        <f>'[1]puso 2023'!E12</f>
        <v>0</v>
      </c>
    </row>
    <row r="752" spans="1:5" hidden="1" x14ac:dyDescent="0.35">
      <c r="A752" s="85"/>
      <c r="B752" s="96" t="s">
        <v>630</v>
      </c>
      <c r="C752" s="97" t="s">
        <v>707</v>
      </c>
      <c r="D752" s="85">
        <f>'[1]2023'!I13</f>
        <v>500</v>
      </c>
      <c r="E752" s="119">
        <f>'[1]puso 2023'!E13</f>
        <v>0</v>
      </c>
    </row>
    <row r="753" spans="1:5" hidden="1" x14ac:dyDescent="0.35">
      <c r="A753" s="85"/>
      <c r="B753" s="96" t="s">
        <v>632</v>
      </c>
      <c r="C753" s="97" t="s">
        <v>707</v>
      </c>
      <c r="D753" s="85">
        <f>'[1]2023'!I14</f>
        <v>115</v>
      </c>
      <c r="E753" s="119">
        <f>'[1]puso 2023'!E14</f>
        <v>0</v>
      </c>
    </row>
    <row r="754" spans="1:5" hidden="1" x14ac:dyDescent="0.35">
      <c r="A754" s="85"/>
      <c r="B754" s="96" t="s">
        <v>634</v>
      </c>
      <c r="C754" s="97" t="s">
        <v>707</v>
      </c>
      <c r="D754" s="85">
        <f>'[1]2023'!I15</f>
        <v>0</v>
      </c>
      <c r="E754" s="119">
        <f>'[1]puso 2023'!E15</f>
        <v>0</v>
      </c>
    </row>
    <row r="755" spans="1:5" hidden="1" x14ac:dyDescent="0.35">
      <c r="A755" s="85"/>
      <c r="B755" s="96" t="s">
        <v>636</v>
      </c>
      <c r="C755" s="97" t="s">
        <v>707</v>
      </c>
      <c r="D755" s="85">
        <f>'[1]2023'!I16</f>
        <v>0</v>
      </c>
      <c r="E755" s="119">
        <f>'[1]puso 2023'!E16</f>
        <v>0</v>
      </c>
    </row>
    <row r="756" spans="1:5" hidden="1" x14ac:dyDescent="0.35">
      <c r="A756" s="85"/>
      <c r="B756" s="96" t="s">
        <v>637</v>
      </c>
      <c r="C756" s="97" t="s">
        <v>707</v>
      </c>
      <c r="D756" s="85">
        <f>'[1]2023'!I17</f>
        <v>0</v>
      </c>
      <c r="E756" s="119">
        <f>'[1]puso 2023'!E17</f>
        <v>0</v>
      </c>
    </row>
    <row r="757" spans="1:5" hidden="1" x14ac:dyDescent="0.35">
      <c r="A757" s="249" t="s">
        <v>638</v>
      </c>
      <c r="B757" s="250"/>
      <c r="C757" s="251"/>
      <c r="D757" s="103">
        <f>SUM(D746:D756)</f>
        <v>1933</v>
      </c>
      <c r="E757" s="103">
        <f>SUM(E746:E756)</f>
        <v>144</v>
      </c>
    </row>
    <row r="758" spans="1:5" hidden="1" x14ac:dyDescent="0.35">
      <c r="A758" s="85"/>
      <c r="B758" s="96" t="s">
        <v>617</v>
      </c>
      <c r="C758" s="104">
        <v>45017</v>
      </c>
      <c r="D758" s="85">
        <f>'[1]2023'!L7</f>
        <v>5</v>
      </c>
      <c r="E758" s="87">
        <f>'[1]puso 2023'!F7</f>
        <v>0</v>
      </c>
    </row>
    <row r="759" spans="1:5" hidden="1" x14ac:dyDescent="0.35">
      <c r="A759" s="85"/>
      <c r="B759" s="96" t="s">
        <v>619</v>
      </c>
      <c r="C759" s="104">
        <v>45017</v>
      </c>
      <c r="D759" s="85">
        <f>'[1]2023'!L8</f>
        <v>0</v>
      </c>
      <c r="E759" s="87">
        <f>'[1]puso 2023'!F8</f>
        <v>0</v>
      </c>
    </row>
    <row r="760" spans="1:5" hidden="1" x14ac:dyDescent="0.35">
      <c r="A760" s="85"/>
      <c r="B760" s="96" t="s">
        <v>621</v>
      </c>
      <c r="C760" s="104">
        <v>45017</v>
      </c>
      <c r="D760" s="85">
        <f>'[1]2023'!L9</f>
        <v>165</v>
      </c>
      <c r="E760" s="87">
        <f>'[1]puso 2023'!F9</f>
        <v>0</v>
      </c>
    </row>
    <row r="761" spans="1:5" hidden="1" x14ac:dyDescent="0.35">
      <c r="A761" s="85"/>
      <c r="B761" s="96" t="s">
        <v>623</v>
      </c>
      <c r="C761" s="104">
        <v>45017</v>
      </c>
      <c r="D761" s="85">
        <f>'[1]2023'!L10</f>
        <v>6</v>
      </c>
      <c r="E761" s="87">
        <f>'[1]puso 2023'!F10</f>
        <v>0</v>
      </c>
    </row>
    <row r="762" spans="1:5" hidden="1" x14ac:dyDescent="0.35">
      <c r="A762" s="85"/>
      <c r="B762" s="96" t="s">
        <v>626</v>
      </c>
      <c r="C762" s="104">
        <v>45017</v>
      </c>
      <c r="D762" s="85">
        <f>'[1]2023'!L11</f>
        <v>2</v>
      </c>
      <c r="E762" s="87">
        <f>'[1]puso 2023'!F11</f>
        <v>0</v>
      </c>
    </row>
    <row r="763" spans="1:5" hidden="1" x14ac:dyDescent="0.35">
      <c r="A763" s="85"/>
      <c r="B763" s="96" t="s">
        <v>628</v>
      </c>
      <c r="C763" s="104">
        <v>45017</v>
      </c>
      <c r="D763" s="85">
        <f>'[1]2023'!L12</f>
        <v>185</v>
      </c>
      <c r="E763" s="87">
        <f>'[1]puso 2023'!F12</f>
        <v>0</v>
      </c>
    </row>
    <row r="764" spans="1:5" hidden="1" x14ac:dyDescent="0.35">
      <c r="A764" s="85"/>
      <c r="B764" s="96" t="s">
        <v>630</v>
      </c>
      <c r="C764" s="104">
        <v>45017</v>
      </c>
      <c r="D764" s="85">
        <f>'[1]2023'!L13</f>
        <v>38</v>
      </c>
      <c r="E764" s="87">
        <f>'[1]puso 2023'!F13</f>
        <v>0</v>
      </c>
    </row>
    <row r="765" spans="1:5" hidden="1" x14ac:dyDescent="0.35">
      <c r="A765" s="85"/>
      <c r="B765" s="96" t="s">
        <v>632</v>
      </c>
      <c r="C765" s="104">
        <v>45017</v>
      </c>
      <c r="D765" s="85">
        <f>'[1]2023'!L14</f>
        <v>0</v>
      </c>
      <c r="E765" s="87">
        <f>'[1]puso 2023'!F14</f>
        <v>0</v>
      </c>
    </row>
    <row r="766" spans="1:5" hidden="1" x14ac:dyDescent="0.35">
      <c r="A766" s="85"/>
      <c r="B766" s="96" t="s">
        <v>634</v>
      </c>
      <c r="C766" s="104">
        <v>45017</v>
      </c>
      <c r="D766" s="85">
        <f>'[1]2023'!L15</f>
        <v>0</v>
      </c>
      <c r="E766" s="87">
        <f>'[1]puso 2023'!F15</f>
        <v>0</v>
      </c>
    </row>
    <row r="767" spans="1:5" hidden="1" x14ac:dyDescent="0.35">
      <c r="A767" s="85"/>
      <c r="B767" s="96" t="s">
        <v>636</v>
      </c>
      <c r="C767" s="104">
        <v>45017</v>
      </c>
      <c r="D767" s="85">
        <f>'[1]2023'!L16</f>
        <v>0</v>
      </c>
      <c r="E767" s="87">
        <f>'[1]puso 2023'!F16</f>
        <v>0</v>
      </c>
    </row>
    <row r="768" spans="1:5" hidden="1" x14ac:dyDescent="0.35">
      <c r="A768" s="85"/>
      <c r="B768" s="96" t="s">
        <v>637</v>
      </c>
      <c r="C768" s="104">
        <v>45017</v>
      </c>
      <c r="D768" s="85">
        <f>'[1]2023'!L17</f>
        <v>0</v>
      </c>
      <c r="E768" s="87">
        <f>'[1]puso 2023'!F17</f>
        <v>0</v>
      </c>
    </row>
    <row r="769" spans="1:5" hidden="1" x14ac:dyDescent="0.35">
      <c r="A769" s="249" t="s">
        <v>638</v>
      </c>
      <c r="B769" s="250"/>
      <c r="C769" s="251"/>
      <c r="D769" s="103">
        <f>SUM(D758:D768)</f>
        <v>401</v>
      </c>
      <c r="E769" s="103">
        <f>SUM(E758:E768)</f>
        <v>0</v>
      </c>
    </row>
    <row r="770" spans="1:5" hidden="1" x14ac:dyDescent="0.35">
      <c r="A770" s="85"/>
      <c r="B770" s="96" t="s">
        <v>617</v>
      </c>
      <c r="C770" s="104" t="s">
        <v>708</v>
      </c>
      <c r="D770" s="85">
        <f>'[1]2023'!M7</f>
        <v>22</v>
      </c>
      <c r="E770" s="87">
        <f>'[1]puso 2023'!G7</f>
        <v>0</v>
      </c>
    </row>
    <row r="771" spans="1:5" hidden="1" x14ac:dyDescent="0.35">
      <c r="A771" s="85"/>
      <c r="B771" s="96" t="s">
        <v>619</v>
      </c>
      <c r="C771" s="104" t="s">
        <v>708</v>
      </c>
      <c r="D771" s="85">
        <f>'[1]2023'!M8</f>
        <v>0</v>
      </c>
      <c r="E771" s="87">
        <f>'[1]puso 2023'!G8</f>
        <v>0</v>
      </c>
    </row>
    <row r="772" spans="1:5" hidden="1" x14ac:dyDescent="0.35">
      <c r="A772" s="85"/>
      <c r="B772" s="96" t="s">
        <v>621</v>
      </c>
      <c r="C772" s="104" t="s">
        <v>708</v>
      </c>
      <c r="D772" s="85">
        <f>'[1]2023'!M9</f>
        <v>155</v>
      </c>
      <c r="E772" s="87">
        <f>'[1]puso 2023'!G9</f>
        <v>0</v>
      </c>
    </row>
    <row r="773" spans="1:5" hidden="1" x14ac:dyDescent="0.35">
      <c r="A773" s="85"/>
      <c r="B773" s="96" t="s">
        <v>623</v>
      </c>
      <c r="C773" s="104" t="s">
        <v>708</v>
      </c>
      <c r="D773" s="85">
        <f>'[1]2023'!M10</f>
        <v>8</v>
      </c>
      <c r="E773" s="87">
        <f>'[1]puso 2023'!G10</f>
        <v>0</v>
      </c>
    </row>
    <row r="774" spans="1:5" hidden="1" x14ac:dyDescent="0.35">
      <c r="A774" s="85"/>
      <c r="B774" s="96" t="s">
        <v>626</v>
      </c>
      <c r="C774" s="104" t="s">
        <v>708</v>
      </c>
      <c r="D774" s="85">
        <f>'[1]2023'!M11</f>
        <v>0</v>
      </c>
      <c r="E774" s="87">
        <f>'[1]puso 2023'!G11</f>
        <v>0</v>
      </c>
    </row>
    <row r="775" spans="1:5" hidden="1" x14ac:dyDescent="0.35">
      <c r="A775" s="85"/>
      <c r="B775" s="96" t="s">
        <v>628</v>
      </c>
      <c r="C775" s="104" t="s">
        <v>708</v>
      </c>
      <c r="D775" s="85">
        <f>'[1]2023'!M12</f>
        <v>62</v>
      </c>
      <c r="E775" s="87">
        <f>'[1]puso 2023'!G12</f>
        <v>0</v>
      </c>
    </row>
    <row r="776" spans="1:5" hidden="1" x14ac:dyDescent="0.35">
      <c r="A776" s="85"/>
      <c r="B776" s="96" t="s">
        <v>630</v>
      </c>
      <c r="C776" s="104" t="s">
        <v>708</v>
      </c>
      <c r="D776" s="85">
        <f>'[1]2023'!M13</f>
        <v>0</v>
      </c>
      <c r="E776" s="87">
        <f>'[1]puso 2023'!G13</f>
        <v>0</v>
      </c>
    </row>
    <row r="777" spans="1:5" hidden="1" x14ac:dyDescent="0.35">
      <c r="A777" s="85"/>
      <c r="B777" s="96" t="s">
        <v>632</v>
      </c>
      <c r="C777" s="104" t="s">
        <v>708</v>
      </c>
      <c r="D777" s="85">
        <f>'[1]2023'!M14</f>
        <v>0</v>
      </c>
      <c r="E777" s="87">
        <f>'[1]puso 2023'!G14</f>
        <v>0</v>
      </c>
    </row>
    <row r="778" spans="1:5" hidden="1" x14ac:dyDescent="0.35">
      <c r="A778" s="85"/>
      <c r="B778" s="96" t="s">
        <v>634</v>
      </c>
      <c r="C778" s="104" t="s">
        <v>708</v>
      </c>
      <c r="D778" s="85">
        <f>'[1]2023'!M15</f>
        <v>0</v>
      </c>
      <c r="E778" s="87">
        <f>'[1]puso 2023'!G15</f>
        <v>0</v>
      </c>
    </row>
    <row r="779" spans="1:5" hidden="1" x14ac:dyDescent="0.35">
      <c r="A779" s="85"/>
      <c r="B779" s="96" t="s">
        <v>636</v>
      </c>
      <c r="C779" s="104" t="s">
        <v>708</v>
      </c>
      <c r="D779" s="85">
        <f>'[1]2023'!M16</f>
        <v>0</v>
      </c>
      <c r="E779" s="87">
        <f>'[1]puso 2023'!G16</f>
        <v>0</v>
      </c>
    </row>
    <row r="780" spans="1:5" hidden="1" x14ac:dyDescent="0.35">
      <c r="A780" s="85"/>
      <c r="B780" s="96" t="s">
        <v>637</v>
      </c>
      <c r="C780" s="104" t="s">
        <v>708</v>
      </c>
      <c r="D780" s="85">
        <f>'[1]2023'!M17</f>
        <v>0</v>
      </c>
      <c r="E780" s="87">
        <f>'[1]puso 2023'!G17</f>
        <v>0</v>
      </c>
    </row>
    <row r="781" spans="1:5" hidden="1" x14ac:dyDescent="0.35">
      <c r="A781" s="249" t="s">
        <v>638</v>
      </c>
      <c r="B781" s="250"/>
      <c r="C781" s="251"/>
      <c r="D781" s="103">
        <f>SUM(D770:D780)</f>
        <v>247</v>
      </c>
      <c r="E781" s="103">
        <f>SUM(E770:E780)</f>
        <v>0</v>
      </c>
    </row>
    <row r="782" spans="1:5" hidden="1" x14ac:dyDescent="0.35">
      <c r="A782" s="85"/>
      <c r="B782" s="96" t="s">
        <v>617</v>
      </c>
      <c r="C782" s="104" t="s">
        <v>709</v>
      </c>
      <c r="D782" s="85">
        <f>'[1]2023'!N7</f>
        <v>80</v>
      </c>
      <c r="E782" s="87">
        <f>'[1]puso 2023'!H7</f>
        <v>0</v>
      </c>
    </row>
    <row r="783" spans="1:5" hidden="1" x14ac:dyDescent="0.35">
      <c r="A783" s="85"/>
      <c r="B783" s="96" t="s">
        <v>619</v>
      </c>
      <c r="C783" s="104" t="s">
        <v>709</v>
      </c>
      <c r="D783" s="85">
        <f>'[1]2023'!N8</f>
        <v>0</v>
      </c>
      <c r="E783" s="87">
        <f>'[1]puso 2023'!H8</f>
        <v>0</v>
      </c>
    </row>
    <row r="784" spans="1:5" hidden="1" x14ac:dyDescent="0.35">
      <c r="A784" s="85"/>
      <c r="B784" s="96" t="s">
        <v>621</v>
      </c>
      <c r="C784" s="104" t="s">
        <v>709</v>
      </c>
      <c r="D784" s="85">
        <f>'[1]2023'!N9</f>
        <v>45</v>
      </c>
      <c r="E784" s="87">
        <f>'[1]puso 2023'!H9</f>
        <v>0</v>
      </c>
    </row>
    <row r="785" spans="1:5" hidden="1" x14ac:dyDescent="0.35">
      <c r="A785" s="85"/>
      <c r="B785" s="96" t="s">
        <v>623</v>
      </c>
      <c r="C785" s="104" t="s">
        <v>709</v>
      </c>
      <c r="D785" s="85">
        <f>'[1]2023'!N10</f>
        <v>0</v>
      </c>
      <c r="E785" s="87">
        <f>'[1]puso 2023'!H10</f>
        <v>0</v>
      </c>
    </row>
    <row r="786" spans="1:5" hidden="1" x14ac:dyDescent="0.35">
      <c r="A786" s="85"/>
      <c r="B786" s="96" t="s">
        <v>626</v>
      </c>
      <c r="C786" s="104" t="s">
        <v>709</v>
      </c>
      <c r="D786" s="85">
        <f>'[1]2023'!N11</f>
        <v>0</v>
      </c>
      <c r="E786" s="87">
        <f>'[1]puso 2023'!H11</f>
        <v>0</v>
      </c>
    </row>
    <row r="787" spans="1:5" hidden="1" x14ac:dyDescent="0.35">
      <c r="A787" s="85"/>
      <c r="B787" s="96" t="s">
        <v>628</v>
      </c>
      <c r="C787" s="104" t="s">
        <v>709</v>
      </c>
      <c r="D787" s="85">
        <f>'[1]2023'!N12</f>
        <v>0</v>
      </c>
      <c r="E787" s="87">
        <f>'[1]puso 2023'!H12</f>
        <v>0</v>
      </c>
    </row>
    <row r="788" spans="1:5" hidden="1" x14ac:dyDescent="0.35">
      <c r="A788" s="85"/>
      <c r="B788" s="96" t="s">
        <v>630</v>
      </c>
      <c r="C788" s="104" t="s">
        <v>709</v>
      </c>
      <c r="D788" s="85">
        <f>'[1]2023'!N13</f>
        <v>0</v>
      </c>
      <c r="E788" s="87">
        <f>'[1]puso 2023'!H13</f>
        <v>0</v>
      </c>
    </row>
    <row r="789" spans="1:5" hidden="1" x14ac:dyDescent="0.35">
      <c r="A789" s="85"/>
      <c r="B789" s="96" t="s">
        <v>632</v>
      </c>
      <c r="C789" s="104" t="s">
        <v>709</v>
      </c>
      <c r="D789" s="85">
        <f>'[1]2023'!N14</f>
        <v>0</v>
      </c>
      <c r="E789" s="87">
        <f>'[1]puso 2023'!H14</f>
        <v>0</v>
      </c>
    </row>
    <row r="790" spans="1:5" hidden="1" x14ac:dyDescent="0.35">
      <c r="A790" s="85"/>
      <c r="B790" s="96" t="s">
        <v>634</v>
      </c>
      <c r="C790" s="104" t="s">
        <v>709</v>
      </c>
      <c r="D790" s="85">
        <f>'[1]2023'!N15</f>
        <v>0</v>
      </c>
      <c r="E790" s="87">
        <f>'[1]puso 2023'!H15</f>
        <v>0</v>
      </c>
    </row>
    <row r="791" spans="1:5" hidden="1" x14ac:dyDescent="0.35">
      <c r="A791" s="85"/>
      <c r="B791" s="96" t="s">
        <v>636</v>
      </c>
      <c r="C791" s="104" t="s">
        <v>709</v>
      </c>
      <c r="D791" s="85">
        <f>'[1]2023'!N16</f>
        <v>0</v>
      </c>
      <c r="E791" s="87">
        <f>'[1]puso 2023'!H16</f>
        <v>0</v>
      </c>
    </row>
    <row r="792" spans="1:5" hidden="1" x14ac:dyDescent="0.35">
      <c r="A792" s="85"/>
      <c r="B792" s="96" t="s">
        <v>637</v>
      </c>
      <c r="C792" s="104" t="s">
        <v>709</v>
      </c>
      <c r="D792" s="85">
        <f>'[1]2023'!N17</f>
        <v>0</v>
      </c>
      <c r="E792" s="87">
        <f>'[1]puso 2023'!H17</f>
        <v>0</v>
      </c>
    </row>
    <row r="793" spans="1:5" hidden="1" x14ac:dyDescent="0.35">
      <c r="A793" s="249" t="s">
        <v>638</v>
      </c>
      <c r="B793" s="250"/>
      <c r="C793" s="251"/>
      <c r="D793" s="103">
        <f>SUM(D782:D792)</f>
        <v>125</v>
      </c>
      <c r="E793" s="103">
        <f>SUM(E782:E792)</f>
        <v>0</v>
      </c>
    </row>
    <row r="794" spans="1:5" hidden="1" x14ac:dyDescent="0.35">
      <c r="A794" s="85"/>
      <c r="B794" s="96" t="s">
        <v>617</v>
      </c>
      <c r="C794" s="104" t="s">
        <v>710</v>
      </c>
      <c r="D794" s="120">
        <f>'[1]2023'!P7</f>
        <v>6</v>
      </c>
      <c r="E794" s="87">
        <f>'[1]puso 2023'!I7</f>
        <v>0</v>
      </c>
    </row>
    <row r="795" spans="1:5" hidden="1" x14ac:dyDescent="0.35">
      <c r="A795" s="85"/>
      <c r="B795" s="96" t="s">
        <v>619</v>
      </c>
      <c r="C795" s="104" t="s">
        <v>710</v>
      </c>
      <c r="D795" s="120">
        <f>'[1]2023'!P8</f>
        <v>0</v>
      </c>
      <c r="E795" s="87">
        <f>'[1]puso 2023'!I8</f>
        <v>0</v>
      </c>
    </row>
    <row r="796" spans="1:5" hidden="1" x14ac:dyDescent="0.35">
      <c r="A796" s="85"/>
      <c r="B796" s="96" t="s">
        <v>621</v>
      </c>
      <c r="C796" s="104" t="s">
        <v>710</v>
      </c>
      <c r="D796" s="120">
        <f>'[1]2023'!P9</f>
        <v>185</v>
      </c>
      <c r="E796" s="87">
        <f>'[1]puso 2023'!I9</f>
        <v>0</v>
      </c>
    </row>
    <row r="797" spans="1:5" hidden="1" x14ac:dyDescent="0.35">
      <c r="A797" s="85"/>
      <c r="B797" s="96" t="s">
        <v>623</v>
      </c>
      <c r="C797" s="104" t="s">
        <v>710</v>
      </c>
      <c r="D797" s="120">
        <f>'[1]2023'!P10</f>
        <v>25</v>
      </c>
      <c r="E797" s="87">
        <f>'[1]puso 2023'!I10</f>
        <v>0</v>
      </c>
    </row>
    <row r="798" spans="1:5" hidden="1" x14ac:dyDescent="0.35">
      <c r="A798" s="85"/>
      <c r="B798" s="96" t="s">
        <v>626</v>
      </c>
      <c r="C798" s="104" t="s">
        <v>710</v>
      </c>
      <c r="D798" s="120">
        <f>'[1]2023'!P11</f>
        <v>0</v>
      </c>
      <c r="E798" s="87">
        <f>'[1]puso 2023'!I11</f>
        <v>0</v>
      </c>
    </row>
    <row r="799" spans="1:5" hidden="1" x14ac:dyDescent="0.35">
      <c r="A799" s="85"/>
      <c r="B799" s="96" t="s">
        <v>628</v>
      </c>
      <c r="C799" s="104" t="s">
        <v>710</v>
      </c>
      <c r="D799" s="120">
        <f>'[1]2023'!P12</f>
        <v>0</v>
      </c>
      <c r="E799" s="87">
        <f>'[1]puso 2023'!I12</f>
        <v>0</v>
      </c>
    </row>
    <row r="800" spans="1:5" hidden="1" x14ac:dyDescent="0.35">
      <c r="A800" s="85"/>
      <c r="B800" s="96" t="s">
        <v>630</v>
      </c>
      <c r="C800" s="104" t="s">
        <v>710</v>
      </c>
      <c r="D800" s="120">
        <f>'[1]2023'!P13</f>
        <v>0</v>
      </c>
      <c r="E800" s="87">
        <f>'[1]puso 2023'!I13</f>
        <v>0</v>
      </c>
    </row>
    <row r="801" spans="1:5" hidden="1" x14ac:dyDescent="0.35">
      <c r="A801" s="85"/>
      <c r="B801" s="96" t="s">
        <v>632</v>
      </c>
      <c r="C801" s="104" t="s">
        <v>710</v>
      </c>
      <c r="D801" s="120">
        <f>'[1]2023'!P14</f>
        <v>0</v>
      </c>
      <c r="E801" s="87">
        <f>'[1]puso 2023'!I14</f>
        <v>0</v>
      </c>
    </row>
    <row r="802" spans="1:5" hidden="1" x14ac:dyDescent="0.35">
      <c r="A802" s="85"/>
      <c r="B802" s="96" t="s">
        <v>634</v>
      </c>
      <c r="C802" s="104" t="s">
        <v>710</v>
      </c>
      <c r="D802" s="120">
        <f>'[1]2023'!P15</f>
        <v>645</v>
      </c>
      <c r="E802" s="87">
        <f>'[1]puso 2023'!I15</f>
        <v>0</v>
      </c>
    </row>
    <row r="803" spans="1:5" hidden="1" x14ac:dyDescent="0.35">
      <c r="A803" s="85"/>
      <c r="B803" s="96" t="s">
        <v>636</v>
      </c>
      <c r="C803" s="104" t="s">
        <v>710</v>
      </c>
      <c r="D803" s="120">
        <f>'[1]2023'!P16</f>
        <v>1225</v>
      </c>
      <c r="E803" s="87">
        <f>'[1]puso 2023'!I16</f>
        <v>0</v>
      </c>
    </row>
    <row r="804" spans="1:5" hidden="1" x14ac:dyDescent="0.35">
      <c r="A804" s="85"/>
      <c r="B804" s="96" t="s">
        <v>637</v>
      </c>
      <c r="C804" s="104" t="s">
        <v>710</v>
      </c>
      <c r="D804" s="120">
        <f>'[1]2023'!P17</f>
        <v>3443</v>
      </c>
      <c r="E804" s="87">
        <f>'[1]puso 2023'!I17</f>
        <v>0</v>
      </c>
    </row>
    <row r="805" spans="1:5" hidden="1" x14ac:dyDescent="0.35">
      <c r="A805" s="249" t="s">
        <v>638</v>
      </c>
      <c r="B805" s="250"/>
      <c r="C805" s="251"/>
      <c r="D805" s="121">
        <f>SUM(D794:D804)</f>
        <v>5529</v>
      </c>
      <c r="E805" s="121">
        <f>SUM(E794:E804)</f>
        <v>0</v>
      </c>
    </row>
    <row r="806" spans="1:5" hidden="1" x14ac:dyDescent="0.35">
      <c r="A806" s="85"/>
      <c r="B806" s="96" t="s">
        <v>617</v>
      </c>
      <c r="C806" s="104" t="s">
        <v>711</v>
      </c>
      <c r="D806" s="120">
        <f>'[1]2023'!Q7</f>
        <v>27</v>
      </c>
      <c r="E806" s="87">
        <f>'[1]puso 2023'!J7</f>
        <v>0</v>
      </c>
    </row>
    <row r="807" spans="1:5" hidden="1" x14ac:dyDescent="0.35">
      <c r="A807" s="85"/>
      <c r="B807" s="96" t="s">
        <v>619</v>
      </c>
      <c r="C807" s="104" t="s">
        <v>711</v>
      </c>
      <c r="D807" s="120">
        <f>'[1]2023'!Q8</f>
        <v>0</v>
      </c>
      <c r="E807" s="87">
        <f>'[1]puso 2023'!J8</f>
        <v>0</v>
      </c>
    </row>
    <row r="808" spans="1:5" hidden="1" x14ac:dyDescent="0.35">
      <c r="A808" s="85"/>
      <c r="B808" s="96" t="s">
        <v>621</v>
      </c>
      <c r="C808" s="104" t="s">
        <v>711</v>
      </c>
      <c r="D808" s="120">
        <f>'[1]2023'!Q9</f>
        <v>130</v>
      </c>
      <c r="E808" s="87">
        <f>'[1]puso 2023'!J9</f>
        <v>0</v>
      </c>
    </row>
    <row r="809" spans="1:5" hidden="1" x14ac:dyDescent="0.35">
      <c r="A809" s="85"/>
      <c r="B809" s="96" t="s">
        <v>623</v>
      </c>
      <c r="C809" s="104" t="s">
        <v>711</v>
      </c>
      <c r="D809" s="120">
        <f>'[1]2023'!Q10</f>
        <v>18</v>
      </c>
      <c r="E809" s="87">
        <f>'[1]puso 2023'!J10</f>
        <v>0</v>
      </c>
    </row>
    <row r="810" spans="1:5" hidden="1" x14ac:dyDescent="0.35">
      <c r="A810" s="85"/>
      <c r="B810" s="96" t="s">
        <v>626</v>
      </c>
      <c r="C810" s="104" t="s">
        <v>711</v>
      </c>
      <c r="D810" s="120">
        <f>'[1]2023'!Q11</f>
        <v>0</v>
      </c>
      <c r="E810" s="87">
        <f>'[1]puso 2023'!J11</f>
        <v>0</v>
      </c>
    </row>
    <row r="811" spans="1:5" hidden="1" x14ac:dyDescent="0.35">
      <c r="A811" s="85"/>
      <c r="B811" s="96" t="s">
        <v>628</v>
      </c>
      <c r="C811" s="104" t="s">
        <v>711</v>
      </c>
      <c r="D811" s="120">
        <f>'[1]2023'!Q12</f>
        <v>0</v>
      </c>
      <c r="E811" s="87">
        <f>'[1]puso 2023'!J12</f>
        <v>0</v>
      </c>
    </row>
    <row r="812" spans="1:5" hidden="1" x14ac:dyDescent="0.35">
      <c r="A812" s="85"/>
      <c r="B812" s="96" t="s">
        <v>630</v>
      </c>
      <c r="C812" s="104" t="s">
        <v>711</v>
      </c>
      <c r="D812" s="120">
        <f>'[1]2023'!Q13</f>
        <v>0</v>
      </c>
      <c r="E812" s="87">
        <f>'[1]puso 2023'!J13</f>
        <v>0</v>
      </c>
    </row>
    <row r="813" spans="1:5" hidden="1" x14ac:dyDescent="0.35">
      <c r="A813" s="85"/>
      <c r="B813" s="96" t="s">
        <v>632</v>
      </c>
      <c r="C813" s="104" t="s">
        <v>711</v>
      </c>
      <c r="D813" s="120">
        <f>'[1]2023'!Q14</f>
        <v>0</v>
      </c>
      <c r="E813" s="87">
        <f>'[1]puso 2023'!J14</f>
        <v>0</v>
      </c>
    </row>
    <row r="814" spans="1:5" hidden="1" x14ac:dyDescent="0.35">
      <c r="A814" s="85"/>
      <c r="B814" s="96" t="s">
        <v>634</v>
      </c>
      <c r="C814" s="104" t="s">
        <v>711</v>
      </c>
      <c r="D814" s="120">
        <f>'[1]2023'!Q15</f>
        <v>2238</v>
      </c>
      <c r="E814" s="87">
        <f>'[1]puso 2023'!J15</f>
        <v>0</v>
      </c>
    </row>
    <row r="815" spans="1:5" hidden="1" x14ac:dyDescent="0.35">
      <c r="A815" s="85"/>
      <c r="B815" s="96" t="s">
        <v>636</v>
      </c>
      <c r="C815" s="104" t="s">
        <v>711</v>
      </c>
      <c r="D815" s="120">
        <f>'[1]2023'!Q16</f>
        <v>2387</v>
      </c>
      <c r="E815" s="87">
        <f>'[1]puso 2023'!J16</f>
        <v>0</v>
      </c>
    </row>
    <row r="816" spans="1:5" hidden="1" x14ac:dyDescent="0.35">
      <c r="A816" s="85"/>
      <c r="B816" s="96" t="s">
        <v>637</v>
      </c>
      <c r="C816" s="104" t="s">
        <v>711</v>
      </c>
      <c r="D816" s="120">
        <f>'[1]2023'!Q17</f>
        <v>3064</v>
      </c>
      <c r="E816" s="87">
        <f>'[1]puso 2023'!J17</f>
        <v>0</v>
      </c>
    </row>
    <row r="817" spans="1:5" hidden="1" x14ac:dyDescent="0.35">
      <c r="A817" s="249" t="s">
        <v>638</v>
      </c>
      <c r="B817" s="250"/>
      <c r="C817" s="251"/>
      <c r="D817" s="121">
        <f>SUM(D806:D816)</f>
        <v>7864</v>
      </c>
      <c r="E817" s="121">
        <f>SUM(E806:E816)</f>
        <v>0</v>
      </c>
    </row>
    <row r="818" spans="1:5" hidden="1" x14ac:dyDescent="0.35">
      <c r="A818" s="85"/>
      <c r="B818" s="96" t="s">
        <v>617</v>
      </c>
      <c r="C818" s="104">
        <v>45170</v>
      </c>
      <c r="D818" s="92">
        <f>'[1]2023'!R7</f>
        <v>13</v>
      </c>
      <c r="E818" s="87">
        <f>'[1]puso 2023'!K7</f>
        <v>0</v>
      </c>
    </row>
    <row r="819" spans="1:5" hidden="1" x14ac:dyDescent="0.35">
      <c r="A819" s="85"/>
      <c r="B819" s="96" t="s">
        <v>619</v>
      </c>
      <c r="C819" s="104">
        <v>45171</v>
      </c>
      <c r="D819" s="92">
        <f>'[1]2023'!R8</f>
        <v>0</v>
      </c>
      <c r="E819" s="87">
        <f>'[1]puso 2023'!K8</f>
        <v>0</v>
      </c>
    </row>
    <row r="820" spans="1:5" hidden="1" x14ac:dyDescent="0.35">
      <c r="A820" s="85"/>
      <c r="B820" s="96" t="s">
        <v>621</v>
      </c>
      <c r="C820" s="104">
        <v>45172</v>
      </c>
      <c r="D820" s="92">
        <f>'[1]2023'!R9</f>
        <v>47</v>
      </c>
      <c r="E820" s="87">
        <f>'[1]puso 2023'!K9</f>
        <v>0</v>
      </c>
    </row>
    <row r="821" spans="1:5" hidden="1" x14ac:dyDescent="0.35">
      <c r="A821" s="85"/>
      <c r="B821" s="96" t="s">
        <v>623</v>
      </c>
      <c r="C821" s="104">
        <v>45173</v>
      </c>
      <c r="D821" s="92">
        <f>'[1]2023'!R10</f>
        <v>5</v>
      </c>
      <c r="E821" s="87">
        <f>'[1]puso 2023'!K10</f>
        <v>0</v>
      </c>
    </row>
    <row r="822" spans="1:5" hidden="1" x14ac:dyDescent="0.35">
      <c r="A822" s="85"/>
      <c r="B822" s="96" t="s">
        <v>626</v>
      </c>
      <c r="C822" s="104">
        <v>45174</v>
      </c>
      <c r="D822" s="92">
        <f>'[1]2023'!R11</f>
        <v>0</v>
      </c>
      <c r="E822" s="87">
        <f>'[1]puso 2023'!K11</f>
        <v>0</v>
      </c>
    </row>
    <row r="823" spans="1:5" hidden="1" x14ac:dyDescent="0.35">
      <c r="A823" s="85"/>
      <c r="B823" s="96" t="s">
        <v>628</v>
      </c>
      <c r="C823" s="104">
        <v>45175</v>
      </c>
      <c r="D823" s="92">
        <f>'[1]2023'!R12</f>
        <v>0</v>
      </c>
      <c r="E823" s="87">
        <f>'[1]puso 2023'!K12</f>
        <v>0</v>
      </c>
    </row>
    <row r="824" spans="1:5" hidden="1" x14ac:dyDescent="0.35">
      <c r="A824" s="85"/>
      <c r="B824" s="96" t="s">
        <v>630</v>
      </c>
      <c r="C824" s="104">
        <v>45176</v>
      </c>
      <c r="D824" s="92">
        <f>'[1]2023'!R13</f>
        <v>0</v>
      </c>
      <c r="E824" s="87">
        <f>'[1]puso 2023'!K13</f>
        <v>0</v>
      </c>
    </row>
    <row r="825" spans="1:5" hidden="1" x14ac:dyDescent="0.35">
      <c r="A825" s="85"/>
      <c r="B825" s="96" t="s">
        <v>632</v>
      </c>
      <c r="C825" s="104">
        <v>45177</v>
      </c>
      <c r="D825" s="92">
        <f>'[1]2023'!R14</f>
        <v>0</v>
      </c>
      <c r="E825" s="87">
        <f>'[1]puso 2023'!K14</f>
        <v>0</v>
      </c>
    </row>
    <row r="826" spans="1:5" hidden="1" x14ac:dyDescent="0.35">
      <c r="A826" s="85"/>
      <c r="B826" s="96" t="s">
        <v>634</v>
      </c>
      <c r="C826" s="104">
        <v>45178</v>
      </c>
      <c r="D826" s="92">
        <f>'[1]2023'!R15</f>
        <v>0</v>
      </c>
      <c r="E826" s="87">
        <f>'[1]puso 2023'!K15</f>
        <v>0</v>
      </c>
    </row>
    <row r="827" spans="1:5" hidden="1" x14ac:dyDescent="0.35">
      <c r="A827" s="85"/>
      <c r="B827" s="96" t="s">
        <v>636</v>
      </c>
      <c r="C827" s="104">
        <v>45179</v>
      </c>
      <c r="D827" s="92">
        <f>'[1]2023'!R16</f>
        <v>0</v>
      </c>
      <c r="E827" s="87">
        <f>'[1]puso 2023'!K16</f>
        <v>0</v>
      </c>
    </row>
    <row r="828" spans="1:5" hidden="1" x14ac:dyDescent="0.35">
      <c r="A828" s="85"/>
      <c r="B828" s="96" t="s">
        <v>637</v>
      </c>
      <c r="C828" s="104">
        <v>45180</v>
      </c>
      <c r="D828" s="92">
        <f>'[1]2023'!R17</f>
        <v>160</v>
      </c>
      <c r="E828" s="87">
        <f>'[1]puso 2023'!K17</f>
        <v>0</v>
      </c>
    </row>
    <row r="829" spans="1:5" hidden="1" x14ac:dyDescent="0.35">
      <c r="A829" s="249" t="s">
        <v>638</v>
      </c>
      <c r="B829" s="250"/>
      <c r="C829" s="251"/>
      <c r="D829" s="103">
        <f>SUM(D818:D828)</f>
        <v>225</v>
      </c>
      <c r="E829" s="103"/>
    </row>
    <row r="830" spans="1:5" hidden="1" x14ac:dyDescent="0.35">
      <c r="A830" s="85"/>
      <c r="B830" s="96" t="s">
        <v>617</v>
      </c>
      <c r="C830" s="104" t="s">
        <v>712</v>
      </c>
      <c r="D830" s="122">
        <f>'[1]Rekap edit'!L214</f>
        <v>0</v>
      </c>
      <c r="E830" s="122"/>
    </row>
    <row r="831" spans="1:5" hidden="1" x14ac:dyDescent="0.35">
      <c r="A831" s="85"/>
      <c r="B831" s="96" t="s">
        <v>619</v>
      </c>
      <c r="C831" s="104" t="s">
        <v>712</v>
      </c>
      <c r="D831" s="122">
        <f>'[1]Rekap edit'!L215</f>
        <v>0</v>
      </c>
      <c r="E831" s="122"/>
    </row>
    <row r="832" spans="1:5" hidden="1" x14ac:dyDescent="0.35">
      <c r="A832" s="85"/>
      <c r="B832" s="96" t="s">
        <v>621</v>
      </c>
      <c r="C832" s="104" t="s">
        <v>712</v>
      </c>
      <c r="D832" s="122">
        <f>'[1]Rekap edit'!L216</f>
        <v>0</v>
      </c>
      <c r="E832" s="122"/>
    </row>
    <row r="833" spans="1:5" hidden="1" x14ac:dyDescent="0.35">
      <c r="A833" s="85"/>
      <c r="B833" s="96" t="s">
        <v>623</v>
      </c>
      <c r="C833" s="104" t="s">
        <v>712</v>
      </c>
      <c r="D833" s="122">
        <f>'[1]Rekap edit'!L217</f>
        <v>0</v>
      </c>
      <c r="E833" s="122"/>
    </row>
    <row r="834" spans="1:5" hidden="1" x14ac:dyDescent="0.35">
      <c r="A834" s="85"/>
      <c r="B834" s="96" t="s">
        <v>626</v>
      </c>
      <c r="C834" s="104" t="s">
        <v>712</v>
      </c>
      <c r="D834" s="122">
        <f>'[1]Rekap edit'!L218</f>
        <v>0</v>
      </c>
      <c r="E834" s="122"/>
    </row>
    <row r="835" spans="1:5" hidden="1" x14ac:dyDescent="0.35">
      <c r="A835" s="85"/>
      <c r="B835" s="96" t="s">
        <v>628</v>
      </c>
      <c r="C835" s="104" t="s">
        <v>712</v>
      </c>
      <c r="D835" s="122">
        <f>'[1]Rekap edit'!L219</f>
        <v>0</v>
      </c>
      <c r="E835" s="122"/>
    </row>
    <row r="836" spans="1:5" hidden="1" x14ac:dyDescent="0.35">
      <c r="A836" s="85"/>
      <c r="B836" s="96" t="s">
        <v>630</v>
      </c>
      <c r="C836" s="104" t="s">
        <v>712</v>
      </c>
      <c r="D836" s="122">
        <f>'[1]Rekap edit'!L220</f>
        <v>0</v>
      </c>
      <c r="E836" s="122"/>
    </row>
    <row r="837" spans="1:5" hidden="1" x14ac:dyDescent="0.35">
      <c r="A837" s="85"/>
      <c r="B837" s="96" t="s">
        <v>632</v>
      </c>
      <c r="C837" s="104" t="s">
        <v>712</v>
      </c>
      <c r="D837" s="122">
        <f>'[1]Rekap edit'!L221</f>
        <v>0</v>
      </c>
      <c r="E837" s="122"/>
    </row>
    <row r="838" spans="1:5" hidden="1" x14ac:dyDescent="0.35">
      <c r="A838" s="85"/>
      <c r="B838" s="96" t="s">
        <v>634</v>
      </c>
      <c r="C838" s="104" t="s">
        <v>712</v>
      </c>
      <c r="D838" s="122">
        <f>'[1]Rekap edit'!L222</f>
        <v>0</v>
      </c>
      <c r="E838" s="122"/>
    </row>
    <row r="839" spans="1:5" hidden="1" x14ac:dyDescent="0.35">
      <c r="A839" s="85"/>
      <c r="B839" s="96" t="s">
        <v>636</v>
      </c>
      <c r="C839" s="104" t="s">
        <v>712</v>
      </c>
      <c r="D839" s="122">
        <f>'[1]Rekap edit'!L223</f>
        <v>0</v>
      </c>
      <c r="E839" s="122"/>
    </row>
    <row r="840" spans="1:5" hidden="1" x14ac:dyDescent="0.35">
      <c r="A840" s="85"/>
      <c r="B840" s="96" t="s">
        <v>637</v>
      </c>
      <c r="C840" s="104" t="s">
        <v>712</v>
      </c>
      <c r="D840" s="122">
        <f>'[1]Rekap edit'!L224</f>
        <v>0</v>
      </c>
      <c r="E840" s="122"/>
    </row>
    <row r="841" spans="1:5" hidden="1" x14ac:dyDescent="0.35">
      <c r="A841" s="249" t="s">
        <v>638</v>
      </c>
      <c r="B841" s="250"/>
      <c r="C841" s="251"/>
      <c r="D841" s="103">
        <f>SUM(D830:D840)</f>
        <v>0</v>
      </c>
      <c r="E841" s="103"/>
    </row>
    <row r="842" spans="1:5" hidden="1" x14ac:dyDescent="0.35">
      <c r="A842" s="85"/>
      <c r="B842" s="96" t="s">
        <v>617</v>
      </c>
      <c r="C842" s="104" t="s">
        <v>713</v>
      </c>
      <c r="D842" s="103">
        <f>'[1]Rekap edit'!M213</f>
        <v>0</v>
      </c>
      <c r="E842" s="103"/>
    </row>
    <row r="843" spans="1:5" hidden="1" x14ac:dyDescent="0.35">
      <c r="A843" s="85"/>
      <c r="B843" s="96" t="s">
        <v>619</v>
      </c>
      <c r="C843" s="104" t="s">
        <v>713</v>
      </c>
      <c r="D843" s="103">
        <f>'[1]Rekap edit'!M214</f>
        <v>0</v>
      </c>
      <c r="E843" s="103"/>
    </row>
    <row r="844" spans="1:5" hidden="1" x14ac:dyDescent="0.35">
      <c r="A844" s="85"/>
      <c r="B844" s="96" t="s">
        <v>621</v>
      </c>
      <c r="C844" s="104" t="s">
        <v>713</v>
      </c>
      <c r="D844" s="103">
        <f>'[1]Rekap edit'!M215</f>
        <v>0</v>
      </c>
      <c r="E844" s="103"/>
    </row>
    <row r="845" spans="1:5" hidden="1" x14ac:dyDescent="0.35">
      <c r="A845" s="85"/>
      <c r="B845" s="96" t="s">
        <v>623</v>
      </c>
      <c r="C845" s="104" t="s">
        <v>713</v>
      </c>
      <c r="D845" s="103">
        <f>'[1]Rekap edit'!M216</f>
        <v>0</v>
      </c>
      <c r="E845" s="103"/>
    </row>
    <row r="846" spans="1:5" hidden="1" x14ac:dyDescent="0.35">
      <c r="A846" s="85"/>
      <c r="B846" s="96" t="s">
        <v>626</v>
      </c>
      <c r="C846" s="104" t="s">
        <v>713</v>
      </c>
      <c r="D846" s="103">
        <f>'[1]Rekap edit'!M217</f>
        <v>0</v>
      </c>
      <c r="E846" s="103"/>
    </row>
    <row r="847" spans="1:5" hidden="1" x14ac:dyDescent="0.35">
      <c r="A847" s="85"/>
      <c r="B847" s="96" t="s">
        <v>628</v>
      </c>
      <c r="C847" s="104" t="s">
        <v>713</v>
      </c>
      <c r="D847" s="103">
        <f>'[1]Rekap edit'!M218</f>
        <v>0</v>
      </c>
      <c r="E847" s="103"/>
    </row>
    <row r="848" spans="1:5" hidden="1" x14ac:dyDescent="0.35">
      <c r="A848" s="85"/>
      <c r="B848" s="96" t="s">
        <v>630</v>
      </c>
      <c r="C848" s="104" t="s">
        <v>713</v>
      </c>
      <c r="D848" s="103">
        <f>'[1]Rekap edit'!M219</f>
        <v>0</v>
      </c>
      <c r="E848" s="103"/>
    </row>
    <row r="849" spans="1:5" hidden="1" x14ac:dyDescent="0.35">
      <c r="A849" s="85"/>
      <c r="B849" s="96" t="s">
        <v>632</v>
      </c>
      <c r="C849" s="104" t="s">
        <v>713</v>
      </c>
      <c r="D849" s="103">
        <f>'[1]Rekap edit'!M220</f>
        <v>0</v>
      </c>
      <c r="E849" s="103"/>
    </row>
    <row r="850" spans="1:5" hidden="1" x14ac:dyDescent="0.35">
      <c r="A850" s="85"/>
      <c r="B850" s="96" t="s">
        <v>634</v>
      </c>
      <c r="C850" s="104" t="s">
        <v>713</v>
      </c>
      <c r="D850" s="103">
        <f>'[1]Rekap edit'!M221</f>
        <v>0</v>
      </c>
      <c r="E850" s="103"/>
    </row>
    <row r="851" spans="1:5" hidden="1" x14ac:dyDescent="0.35">
      <c r="A851" s="85"/>
      <c r="B851" s="96" t="s">
        <v>636</v>
      </c>
      <c r="C851" s="104" t="s">
        <v>713</v>
      </c>
      <c r="D851" s="103">
        <f>'[1]Rekap edit'!M222</f>
        <v>0</v>
      </c>
      <c r="E851" s="103"/>
    </row>
    <row r="852" spans="1:5" hidden="1" x14ac:dyDescent="0.35">
      <c r="A852" s="85"/>
      <c r="B852" s="96" t="s">
        <v>637</v>
      </c>
      <c r="C852" s="104" t="s">
        <v>713</v>
      </c>
      <c r="D852" s="103">
        <f>'[1]Rekap edit'!M223</f>
        <v>0</v>
      </c>
      <c r="E852" s="103"/>
    </row>
    <row r="853" spans="1:5" hidden="1" x14ac:dyDescent="0.35">
      <c r="A853" s="249" t="s">
        <v>638</v>
      </c>
      <c r="B853" s="250"/>
      <c r="C853" s="251"/>
      <c r="D853" s="103">
        <f>SUM(D842:D852)</f>
        <v>0</v>
      </c>
      <c r="E853" s="103"/>
    </row>
    <row r="854" spans="1:5" hidden="1" x14ac:dyDescent="0.35">
      <c r="A854" s="85"/>
      <c r="B854" s="96" t="s">
        <v>617</v>
      </c>
      <c r="C854" s="104" t="s">
        <v>714</v>
      </c>
      <c r="D854" s="109">
        <f>'[1]Rekap edit'!N214</f>
        <v>0</v>
      </c>
      <c r="E854" s="109"/>
    </row>
    <row r="855" spans="1:5" hidden="1" x14ac:dyDescent="0.35">
      <c r="A855" s="85"/>
      <c r="B855" s="96" t="s">
        <v>619</v>
      </c>
      <c r="C855" s="104" t="s">
        <v>714</v>
      </c>
      <c r="D855" s="109">
        <f>'[1]Rekap edit'!N215</f>
        <v>0</v>
      </c>
      <c r="E855" s="109"/>
    </row>
    <row r="856" spans="1:5" hidden="1" x14ac:dyDescent="0.35">
      <c r="A856" s="85"/>
      <c r="B856" s="96" t="s">
        <v>621</v>
      </c>
      <c r="C856" s="104" t="s">
        <v>714</v>
      </c>
      <c r="D856" s="109">
        <f>'[1]Rekap edit'!N216</f>
        <v>0</v>
      </c>
      <c r="E856" s="109"/>
    </row>
    <row r="857" spans="1:5" hidden="1" x14ac:dyDescent="0.35">
      <c r="A857" s="85"/>
      <c r="B857" s="96" t="s">
        <v>623</v>
      </c>
      <c r="C857" s="104" t="s">
        <v>714</v>
      </c>
      <c r="D857" s="109">
        <f>'[1]Rekap edit'!N217</f>
        <v>0</v>
      </c>
      <c r="E857" s="109"/>
    </row>
    <row r="858" spans="1:5" hidden="1" x14ac:dyDescent="0.35">
      <c r="A858" s="85"/>
      <c r="B858" s="96" t="s">
        <v>626</v>
      </c>
      <c r="C858" s="104" t="s">
        <v>714</v>
      </c>
      <c r="D858" s="109">
        <f>'[1]Rekap edit'!N218</f>
        <v>0</v>
      </c>
      <c r="E858" s="109"/>
    </row>
    <row r="859" spans="1:5" hidden="1" x14ac:dyDescent="0.35">
      <c r="A859" s="85"/>
      <c r="B859" s="96" t="s">
        <v>628</v>
      </c>
      <c r="C859" s="104" t="s">
        <v>714</v>
      </c>
      <c r="D859" s="109">
        <f>'[1]Rekap edit'!N219</f>
        <v>0</v>
      </c>
      <c r="E859" s="109"/>
    </row>
    <row r="860" spans="1:5" hidden="1" x14ac:dyDescent="0.35">
      <c r="A860" s="85"/>
      <c r="B860" s="96" t="s">
        <v>630</v>
      </c>
      <c r="C860" s="104" t="s">
        <v>714</v>
      </c>
      <c r="D860" s="109">
        <f>'[1]Rekap edit'!N220</f>
        <v>0</v>
      </c>
      <c r="E860" s="109"/>
    </row>
    <row r="861" spans="1:5" hidden="1" x14ac:dyDescent="0.35">
      <c r="A861" s="85"/>
      <c r="B861" s="96" t="s">
        <v>632</v>
      </c>
      <c r="C861" s="104" t="s">
        <v>714</v>
      </c>
      <c r="D861" s="109">
        <f>'[1]Rekap edit'!N221</f>
        <v>0</v>
      </c>
      <c r="E861" s="109"/>
    </row>
    <row r="862" spans="1:5" hidden="1" x14ac:dyDescent="0.35">
      <c r="A862" s="85"/>
      <c r="B862" s="96" t="s">
        <v>634</v>
      </c>
      <c r="C862" s="104" t="s">
        <v>714</v>
      </c>
      <c r="D862" s="109">
        <f>'[1]Rekap edit'!N222</f>
        <v>0</v>
      </c>
      <c r="E862" s="109"/>
    </row>
    <row r="863" spans="1:5" hidden="1" x14ac:dyDescent="0.35">
      <c r="A863" s="85"/>
      <c r="B863" s="96" t="s">
        <v>636</v>
      </c>
      <c r="C863" s="104" t="s">
        <v>714</v>
      </c>
      <c r="D863" s="109">
        <f>'[1]Rekap edit'!N223</f>
        <v>0</v>
      </c>
      <c r="E863" s="109"/>
    </row>
    <row r="864" spans="1:5" hidden="1" x14ac:dyDescent="0.35">
      <c r="A864" s="85"/>
      <c r="B864" s="96" t="s">
        <v>637</v>
      </c>
      <c r="C864" s="104" t="s">
        <v>714</v>
      </c>
      <c r="D864" s="109">
        <f>'[1]Rekap edit'!N224</f>
        <v>0</v>
      </c>
      <c r="E864" s="109"/>
    </row>
    <row r="865" spans="1:18" hidden="1" x14ac:dyDescent="0.35">
      <c r="A865" s="249" t="s">
        <v>638</v>
      </c>
      <c r="B865" s="250"/>
      <c r="C865" s="251"/>
      <c r="D865" s="103">
        <f>SUM(D854:D864)</f>
        <v>0</v>
      </c>
      <c r="E865" s="103"/>
    </row>
    <row r="866" spans="1:18" x14ac:dyDescent="0.35">
      <c r="A866" s="85"/>
      <c r="B866" s="96" t="s">
        <v>617</v>
      </c>
      <c r="C866" s="97" t="s">
        <v>605</v>
      </c>
      <c r="D866" s="86">
        <v>177</v>
      </c>
      <c r="E866" s="85">
        <v>0</v>
      </c>
      <c r="G866" s="123" t="s">
        <v>715</v>
      </c>
    </row>
    <row r="867" spans="1:18" ht="16.5" customHeight="1" x14ac:dyDescent="0.35">
      <c r="A867" s="85"/>
      <c r="B867" s="96" t="s">
        <v>619</v>
      </c>
      <c r="C867" s="97" t="s">
        <v>605</v>
      </c>
      <c r="D867" s="86">
        <v>0</v>
      </c>
      <c r="E867" s="85">
        <f>'[1]2023'!H152</f>
        <v>0</v>
      </c>
      <c r="G867" s="252" t="s">
        <v>606</v>
      </c>
      <c r="H867" s="253"/>
      <c r="I867" s="258" t="s">
        <v>716</v>
      </c>
      <c r="J867" s="258"/>
      <c r="K867" s="258"/>
      <c r="L867" s="259" t="s">
        <v>717</v>
      </c>
      <c r="M867" s="258"/>
      <c r="N867" s="258"/>
      <c r="O867" s="258"/>
      <c r="P867" s="258"/>
      <c r="Q867" s="258"/>
      <c r="R867" s="260" t="s">
        <v>607</v>
      </c>
    </row>
    <row r="868" spans="1:18" ht="16.5" customHeight="1" x14ac:dyDescent="0.35">
      <c r="A868" s="85"/>
      <c r="B868" s="96" t="s">
        <v>621</v>
      </c>
      <c r="C868" s="97" t="s">
        <v>605</v>
      </c>
      <c r="D868" s="86">
        <v>226</v>
      </c>
      <c r="E868" s="85">
        <f>'[1]2023'!H153</f>
        <v>0</v>
      </c>
      <c r="G868" s="254"/>
      <c r="H868" s="255"/>
      <c r="I868" s="263" t="s">
        <v>608</v>
      </c>
      <c r="J868" s="263" t="s">
        <v>609</v>
      </c>
      <c r="K868" s="263" t="s">
        <v>610</v>
      </c>
      <c r="L868" s="263" t="s">
        <v>611</v>
      </c>
      <c r="M868" s="263" t="s">
        <v>612</v>
      </c>
      <c r="N868" s="263" t="s">
        <v>718</v>
      </c>
      <c r="O868" s="263" t="s">
        <v>719</v>
      </c>
      <c r="P868" s="263" t="s">
        <v>720</v>
      </c>
      <c r="Q868" s="263" t="s">
        <v>721</v>
      </c>
      <c r="R868" s="261"/>
    </row>
    <row r="869" spans="1:18" x14ac:dyDescent="0.35">
      <c r="A869" s="85"/>
      <c r="B869" s="96" t="s">
        <v>623</v>
      </c>
      <c r="C869" s="97" t="s">
        <v>605</v>
      </c>
      <c r="D869" s="86">
        <v>797</v>
      </c>
      <c r="E869" s="85">
        <f>'[1]2023'!H154</f>
        <v>0</v>
      </c>
      <c r="G869" s="256"/>
      <c r="H869" s="257"/>
      <c r="I869" s="264"/>
      <c r="J869" s="264"/>
      <c r="K869" s="264"/>
      <c r="L869" s="264"/>
      <c r="M869" s="264"/>
      <c r="N869" s="264"/>
      <c r="O869" s="264"/>
      <c r="P869" s="264"/>
      <c r="Q869" s="264"/>
      <c r="R869" s="262"/>
    </row>
    <row r="870" spans="1:18" x14ac:dyDescent="0.35">
      <c r="A870" s="85"/>
      <c r="B870" s="96" t="s">
        <v>626</v>
      </c>
      <c r="C870" s="97" t="s">
        <v>605</v>
      </c>
      <c r="D870" s="86">
        <v>282</v>
      </c>
      <c r="E870" s="85">
        <f>'[1]2023'!H155</f>
        <v>0</v>
      </c>
      <c r="G870" s="125" t="s">
        <v>616</v>
      </c>
      <c r="H870" s="96" t="s">
        <v>617</v>
      </c>
      <c r="I870" s="126">
        <v>177</v>
      </c>
      <c r="J870" s="127">
        <v>810</v>
      </c>
      <c r="K870" s="127">
        <v>18</v>
      </c>
      <c r="L870" s="126">
        <v>11</v>
      </c>
      <c r="M870" s="126">
        <v>22</v>
      </c>
      <c r="N870" s="127">
        <v>41</v>
      </c>
      <c r="O870" s="127">
        <v>10</v>
      </c>
      <c r="P870" s="127">
        <v>15</v>
      </c>
      <c r="Q870" s="127">
        <v>1</v>
      </c>
      <c r="R870" s="128" t="e">
        <f>#REF!+#REF!</f>
        <v>#REF!</v>
      </c>
    </row>
    <row r="871" spans="1:18" x14ac:dyDescent="0.35">
      <c r="A871" s="85"/>
      <c r="B871" s="96" t="s">
        <v>628</v>
      </c>
      <c r="C871" s="97" t="s">
        <v>605</v>
      </c>
      <c r="D871" s="86">
        <v>170</v>
      </c>
      <c r="E871" s="85">
        <f>'[1]2023'!H156</f>
        <v>0</v>
      </c>
      <c r="G871" s="125" t="s">
        <v>618</v>
      </c>
      <c r="H871" s="96" t="s">
        <v>619</v>
      </c>
      <c r="I871" s="127">
        <v>0</v>
      </c>
      <c r="J871" s="127">
        <v>0</v>
      </c>
      <c r="K871" s="127">
        <v>0</v>
      </c>
      <c r="L871" s="127">
        <v>0</v>
      </c>
      <c r="M871" s="127">
        <v>0</v>
      </c>
      <c r="N871" s="127">
        <v>0</v>
      </c>
      <c r="O871" s="127">
        <v>0</v>
      </c>
      <c r="P871" s="127">
        <v>0</v>
      </c>
      <c r="Q871" s="127">
        <v>0</v>
      </c>
      <c r="R871" s="128" t="e">
        <f>#REF!+#REF!</f>
        <v>#REF!</v>
      </c>
    </row>
    <row r="872" spans="1:18" x14ac:dyDescent="0.35">
      <c r="A872" s="85"/>
      <c r="B872" s="96" t="s">
        <v>630</v>
      </c>
      <c r="C872" s="97" t="s">
        <v>605</v>
      </c>
      <c r="D872" s="86">
        <v>371.5</v>
      </c>
      <c r="E872" s="85">
        <f>'[1]2023'!H157</f>
        <v>0</v>
      </c>
      <c r="G872" s="125" t="s">
        <v>620</v>
      </c>
      <c r="H872" s="96" t="s">
        <v>621</v>
      </c>
      <c r="I872" s="126">
        <v>226</v>
      </c>
      <c r="J872" s="126">
        <v>967</v>
      </c>
      <c r="K872" s="127">
        <v>113</v>
      </c>
      <c r="L872" s="127">
        <v>2</v>
      </c>
      <c r="M872" s="126">
        <v>15</v>
      </c>
      <c r="N872" s="126">
        <v>38</v>
      </c>
      <c r="O872" s="127">
        <v>30</v>
      </c>
      <c r="P872" s="127">
        <f>125+65</f>
        <v>190</v>
      </c>
      <c r="Q872" s="127">
        <v>135</v>
      </c>
      <c r="R872" s="128" t="e">
        <f>#REF!+#REF!</f>
        <v>#REF!</v>
      </c>
    </row>
    <row r="873" spans="1:18" x14ac:dyDescent="0.35">
      <c r="A873" s="85"/>
      <c r="B873" s="96" t="s">
        <v>632</v>
      </c>
      <c r="C873" s="97" t="s">
        <v>605</v>
      </c>
      <c r="D873" s="86">
        <v>181</v>
      </c>
      <c r="E873" s="85">
        <f>'[1]2023'!H158</f>
        <v>0</v>
      </c>
      <c r="G873" s="125" t="s">
        <v>622</v>
      </c>
      <c r="H873" s="96" t="s">
        <v>623</v>
      </c>
      <c r="I873" s="126">
        <v>797</v>
      </c>
      <c r="J873" s="126">
        <v>1974</v>
      </c>
      <c r="K873" s="127">
        <v>198</v>
      </c>
      <c r="L873" s="126">
        <v>0</v>
      </c>
      <c r="M873" s="126">
        <v>5</v>
      </c>
      <c r="N873" s="127">
        <v>16</v>
      </c>
      <c r="O873" s="127">
        <v>58</v>
      </c>
      <c r="P873" s="127">
        <v>2</v>
      </c>
      <c r="Q873" s="127">
        <v>0</v>
      </c>
      <c r="R873" s="128" t="e">
        <f>#REF!+#REF!</f>
        <v>#REF!</v>
      </c>
    </row>
    <row r="874" spans="1:18" x14ac:dyDescent="0.35">
      <c r="A874" s="85"/>
      <c r="B874" s="96" t="s">
        <v>634</v>
      </c>
      <c r="C874" s="97" t="s">
        <v>605</v>
      </c>
      <c r="D874" s="86">
        <f>'[1]puso 2023'!D159</f>
        <v>0</v>
      </c>
      <c r="E874" s="85">
        <f>'[1]2023'!H159</f>
        <v>0</v>
      </c>
      <c r="G874" s="125" t="s">
        <v>625</v>
      </c>
      <c r="H874" s="96" t="s">
        <v>626</v>
      </c>
      <c r="I874" s="126">
        <v>282</v>
      </c>
      <c r="J874" s="126">
        <v>629</v>
      </c>
      <c r="K874" s="126">
        <v>584</v>
      </c>
      <c r="L874" s="126">
        <v>114</v>
      </c>
      <c r="M874" s="126">
        <v>151</v>
      </c>
      <c r="N874" s="127">
        <v>0</v>
      </c>
      <c r="O874" s="127">
        <v>0</v>
      </c>
      <c r="P874" s="127">
        <v>0</v>
      </c>
      <c r="Q874" s="127">
        <v>0</v>
      </c>
      <c r="R874" s="128" t="e">
        <f>#REF!+#REF!</f>
        <v>#REF!</v>
      </c>
    </row>
    <row r="875" spans="1:18" x14ac:dyDescent="0.35">
      <c r="A875" s="85"/>
      <c r="B875" s="96" t="s">
        <v>636</v>
      </c>
      <c r="C875" s="97" t="s">
        <v>605</v>
      </c>
      <c r="D875" s="86">
        <f>'[1]puso 2023'!D160</f>
        <v>0</v>
      </c>
      <c r="E875" s="85">
        <f>'[1]2023'!H160</f>
        <v>0</v>
      </c>
      <c r="G875" s="125" t="s">
        <v>627</v>
      </c>
      <c r="H875" s="96" t="s">
        <v>628</v>
      </c>
      <c r="I875" s="126">
        <v>170</v>
      </c>
      <c r="J875" s="126">
        <v>1180</v>
      </c>
      <c r="K875" s="126">
        <v>730</v>
      </c>
      <c r="L875" s="127">
        <v>235</v>
      </c>
      <c r="M875" s="126">
        <v>2</v>
      </c>
      <c r="N875" s="127">
        <v>17</v>
      </c>
      <c r="O875" s="127">
        <v>35</v>
      </c>
      <c r="P875" s="127">
        <f>326-289</f>
        <v>37</v>
      </c>
      <c r="Q875" s="127">
        <v>0</v>
      </c>
      <c r="R875" s="128" t="e">
        <f>#REF!+#REF!</f>
        <v>#REF!</v>
      </c>
    </row>
    <row r="876" spans="1:18" x14ac:dyDescent="0.35">
      <c r="A876" s="85"/>
      <c r="B876" s="96" t="s">
        <v>637</v>
      </c>
      <c r="C876" s="97" t="s">
        <v>605</v>
      </c>
      <c r="D876" s="86">
        <f>'[1]puso 2023'!D161</f>
        <v>0</v>
      </c>
      <c r="E876" s="85">
        <f>'[1]2023'!H161</f>
        <v>0</v>
      </c>
      <c r="G876" s="125" t="s">
        <v>629</v>
      </c>
      <c r="H876" s="96" t="s">
        <v>630</v>
      </c>
      <c r="I876" s="129">
        <v>371.5</v>
      </c>
      <c r="J876" s="129">
        <v>1500.5</v>
      </c>
      <c r="K876" s="126">
        <v>804</v>
      </c>
      <c r="L876" s="127">
        <v>47</v>
      </c>
      <c r="M876" s="127">
        <v>0</v>
      </c>
      <c r="N876" s="127">
        <v>0</v>
      </c>
      <c r="O876" s="127">
        <v>0</v>
      </c>
      <c r="P876" s="127">
        <v>12</v>
      </c>
      <c r="Q876" s="127">
        <v>1</v>
      </c>
      <c r="R876" s="128" t="e">
        <f>#REF!+#REF!</f>
        <v>#REF!</v>
      </c>
    </row>
    <row r="877" spans="1:18" x14ac:dyDescent="0.35">
      <c r="A877" s="249" t="s">
        <v>638</v>
      </c>
      <c r="B877" s="250"/>
      <c r="C877" s="251"/>
      <c r="D877" s="103">
        <f>SUM(D866:D876)</f>
        <v>2204.5</v>
      </c>
      <c r="E877" s="103">
        <f>SUM(E866:E876)</f>
        <v>0</v>
      </c>
      <c r="G877" s="125" t="s">
        <v>631</v>
      </c>
      <c r="H877" s="96" t="s">
        <v>632</v>
      </c>
      <c r="I877" s="126">
        <v>181</v>
      </c>
      <c r="J877" s="126">
        <v>79</v>
      </c>
      <c r="K877" s="126">
        <v>0</v>
      </c>
      <c r="L877" s="127">
        <v>0</v>
      </c>
      <c r="M877" s="127">
        <v>52</v>
      </c>
      <c r="N877" s="127">
        <v>13</v>
      </c>
      <c r="O877" s="127">
        <v>0</v>
      </c>
      <c r="P877" s="127">
        <v>0</v>
      </c>
      <c r="Q877" s="127">
        <v>0</v>
      </c>
      <c r="R877" s="128" t="e">
        <f>#REF!+#REF!</f>
        <v>#REF!</v>
      </c>
    </row>
    <row r="878" spans="1:18" x14ac:dyDescent="0.35">
      <c r="A878" s="85"/>
      <c r="B878" s="96" t="s">
        <v>617</v>
      </c>
      <c r="C878" s="100" t="s">
        <v>722</v>
      </c>
      <c r="D878" s="86">
        <v>810</v>
      </c>
      <c r="E878" s="130">
        <v>0</v>
      </c>
      <c r="G878" s="125" t="s">
        <v>633</v>
      </c>
      <c r="H878" s="96" t="s">
        <v>634</v>
      </c>
      <c r="I878" s="127">
        <v>0</v>
      </c>
      <c r="J878" s="127">
        <v>0</v>
      </c>
      <c r="K878" s="127">
        <v>0</v>
      </c>
      <c r="L878" s="127">
        <v>0</v>
      </c>
      <c r="M878" s="127">
        <v>0</v>
      </c>
      <c r="N878" s="127">
        <v>0</v>
      </c>
      <c r="O878" s="131">
        <v>426</v>
      </c>
      <c r="P878" s="131">
        <f>2401-426</f>
        <v>1975</v>
      </c>
      <c r="Q878" s="131">
        <v>0</v>
      </c>
      <c r="R878" s="128" t="e">
        <f>#REF!+#REF!</f>
        <v>#REF!</v>
      </c>
    </row>
    <row r="879" spans="1:18" x14ac:dyDescent="0.35">
      <c r="A879" s="85"/>
      <c r="B879" s="96" t="s">
        <v>619</v>
      </c>
      <c r="C879" s="100" t="s">
        <v>722</v>
      </c>
      <c r="D879" s="86">
        <v>0</v>
      </c>
      <c r="E879" s="130">
        <v>0</v>
      </c>
      <c r="G879" s="125" t="s">
        <v>635</v>
      </c>
      <c r="H879" s="96" t="s">
        <v>636</v>
      </c>
      <c r="I879" s="127">
        <v>0</v>
      </c>
      <c r="J879" s="127">
        <v>0</v>
      </c>
      <c r="K879" s="127">
        <v>0</v>
      </c>
      <c r="L879" s="127">
        <v>0</v>
      </c>
      <c r="M879" s="127">
        <v>0</v>
      </c>
      <c r="N879" s="127">
        <v>0</v>
      </c>
      <c r="O879" s="131">
        <v>665</v>
      </c>
      <c r="P879" s="131">
        <f>3612-665</f>
        <v>2947</v>
      </c>
      <c r="Q879" s="131">
        <v>0</v>
      </c>
      <c r="R879" s="128" t="e">
        <f>#REF!+#REF!</f>
        <v>#REF!</v>
      </c>
    </row>
    <row r="880" spans="1:18" x14ac:dyDescent="0.35">
      <c r="A880" s="85"/>
      <c r="B880" s="96" t="s">
        <v>621</v>
      </c>
      <c r="C880" s="100" t="s">
        <v>722</v>
      </c>
      <c r="D880" s="86">
        <v>967</v>
      </c>
      <c r="E880" s="130">
        <v>0</v>
      </c>
      <c r="G880" s="124">
        <v>100</v>
      </c>
      <c r="H880" s="96" t="s">
        <v>637</v>
      </c>
      <c r="I880" s="127">
        <v>0</v>
      </c>
      <c r="J880" s="127">
        <v>0</v>
      </c>
      <c r="K880" s="127">
        <v>0</v>
      </c>
      <c r="L880" s="127">
        <v>0</v>
      </c>
      <c r="M880" s="127">
        <v>0</v>
      </c>
      <c r="N880" s="127">
        <v>0</v>
      </c>
      <c r="O880" s="131">
        <v>617</v>
      </c>
      <c r="P880" s="131">
        <f>5050+1522+613</f>
        <v>7185</v>
      </c>
      <c r="Q880" s="131">
        <v>0</v>
      </c>
      <c r="R880" s="128" t="e">
        <f>#REF!+#REF!</f>
        <v>#REF!</v>
      </c>
    </row>
    <row r="881" spans="1:20" x14ac:dyDescent="0.35">
      <c r="A881" s="85"/>
      <c r="B881" s="96" t="s">
        <v>623</v>
      </c>
      <c r="C881" s="100" t="s">
        <v>722</v>
      </c>
      <c r="D881" s="86">
        <v>1974</v>
      </c>
      <c r="E881" s="130">
        <v>40</v>
      </c>
      <c r="G881" s="132"/>
      <c r="H881" s="96" t="s">
        <v>638</v>
      </c>
      <c r="I881" s="133">
        <f t="shared" ref="I881:Q881" si="0">SUM(I870:I880)</f>
        <v>2204.5</v>
      </c>
      <c r="J881" s="133">
        <f t="shared" si="0"/>
        <v>7139.5</v>
      </c>
      <c r="K881" s="134">
        <f t="shared" si="0"/>
        <v>2447</v>
      </c>
      <c r="L881" s="134">
        <f t="shared" si="0"/>
        <v>409</v>
      </c>
      <c r="M881" s="134">
        <f t="shared" si="0"/>
        <v>247</v>
      </c>
      <c r="N881" s="134">
        <f t="shared" si="0"/>
        <v>125</v>
      </c>
      <c r="O881" s="134">
        <f t="shared" si="0"/>
        <v>1841</v>
      </c>
      <c r="P881" s="134">
        <f t="shared" si="0"/>
        <v>12363</v>
      </c>
      <c r="Q881" s="134">
        <f t="shared" si="0"/>
        <v>137</v>
      </c>
      <c r="R881" s="128" t="e">
        <f>#REF!+#REF!</f>
        <v>#REF!</v>
      </c>
    </row>
    <row r="882" spans="1:20" x14ac:dyDescent="0.35">
      <c r="A882" s="85"/>
      <c r="B882" s="96" t="s">
        <v>626</v>
      </c>
      <c r="C882" s="100" t="s">
        <v>722</v>
      </c>
      <c r="D882" s="86">
        <v>629</v>
      </c>
      <c r="E882" s="130">
        <v>0</v>
      </c>
    </row>
    <row r="883" spans="1:20" x14ac:dyDescent="0.35">
      <c r="A883" s="85"/>
      <c r="B883" s="96" t="s">
        <v>628</v>
      </c>
      <c r="C883" s="100" t="s">
        <v>722</v>
      </c>
      <c r="D883" s="86">
        <v>1180</v>
      </c>
      <c r="E883" s="130">
        <v>0</v>
      </c>
      <c r="G883" s="123" t="s">
        <v>723</v>
      </c>
    </row>
    <row r="884" spans="1:20" x14ac:dyDescent="0.35">
      <c r="A884" s="85"/>
      <c r="B884" s="96" t="s">
        <v>630</v>
      </c>
      <c r="C884" s="100" t="s">
        <v>722</v>
      </c>
      <c r="D884" s="86">
        <v>1500.5</v>
      </c>
      <c r="E884" s="130">
        <v>0</v>
      </c>
      <c r="G884" s="252" t="s">
        <v>606</v>
      </c>
      <c r="H884" s="253"/>
      <c r="I884" s="266" t="s">
        <v>724</v>
      </c>
      <c r="J884" s="250"/>
      <c r="K884" s="250"/>
      <c r="L884" s="250"/>
      <c r="M884" s="250"/>
      <c r="N884" s="250"/>
      <c r="O884" s="250"/>
      <c r="P884" s="250"/>
      <c r="Q884" s="250"/>
      <c r="R884" s="250"/>
      <c r="S884" s="250"/>
      <c r="T884" s="251"/>
    </row>
    <row r="885" spans="1:20" x14ac:dyDescent="0.35">
      <c r="A885" s="85"/>
      <c r="B885" s="96" t="s">
        <v>632</v>
      </c>
      <c r="C885" s="100" t="s">
        <v>722</v>
      </c>
      <c r="D885" s="86">
        <v>79</v>
      </c>
      <c r="E885" s="130">
        <v>0</v>
      </c>
      <c r="G885" s="254"/>
      <c r="H885" s="255"/>
      <c r="I885" s="267" t="s">
        <v>608</v>
      </c>
      <c r="J885" s="267" t="s">
        <v>725</v>
      </c>
      <c r="K885" s="267" t="s">
        <v>610</v>
      </c>
      <c r="L885" s="267" t="s">
        <v>611</v>
      </c>
      <c r="M885" s="267" t="s">
        <v>726</v>
      </c>
      <c r="N885" s="267" t="s">
        <v>613</v>
      </c>
      <c r="O885" s="265" t="s">
        <v>614</v>
      </c>
      <c r="P885" s="265" t="s">
        <v>727</v>
      </c>
      <c r="Q885" s="265" t="s">
        <v>615</v>
      </c>
      <c r="R885" s="265" t="s">
        <v>728</v>
      </c>
      <c r="S885" s="265" t="s">
        <v>729</v>
      </c>
      <c r="T885" s="265" t="s">
        <v>730</v>
      </c>
    </row>
    <row r="886" spans="1:20" x14ac:dyDescent="0.35">
      <c r="A886" s="85"/>
      <c r="B886" s="96" t="s">
        <v>634</v>
      </c>
      <c r="C886" s="100" t="s">
        <v>722</v>
      </c>
      <c r="D886" s="86">
        <v>0</v>
      </c>
      <c r="E886" s="130">
        <v>12</v>
      </c>
      <c r="G886" s="256"/>
      <c r="H886" s="257"/>
      <c r="I886" s="268"/>
      <c r="J886" s="268"/>
      <c r="K886" s="268"/>
      <c r="L886" s="268"/>
      <c r="M886" s="268"/>
      <c r="N886" s="268"/>
      <c r="O886" s="265"/>
      <c r="P886" s="265"/>
      <c r="Q886" s="265"/>
      <c r="R886" s="265"/>
      <c r="S886" s="265"/>
      <c r="T886" s="265"/>
    </row>
    <row r="887" spans="1:20" x14ac:dyDescent="0.35">
      <c r="A887" s="85"/>
      <c r="B887" s="96" t="s">
        <v>636</v>
      </c>
      <c r="C887" s="100" t="s">
        <v>722</v>
      </c>
      <c r="D887" s="86">
        <v>0</v>
      </c>
      <c r="E887" s="130">
        <v>399</v>
      </c>
      <c r="G887" s="125" t="s">
        <v>616</v>
      </c>
      <c r="H887" s="96" t="s">
        <v>617</v>
      </c>
      <c r="I887" s="130">
        <v>0</v>
      </c>
      <c r="J887" s="130">
        <v>0</v>
      </c>
      <c r="K887" s="130">
        <v>0</v>
      </c>
      <c r="L887" s="130">
        <v>0</v>
      </c>
      <c r="M887" s="130">
        <v>0</v>
      </c>
      <c r="N887" s="130">
        <v>0</v>
      </c>
      <c r="O887" s="114">
        <v>0</v>
      </c>
      <c r="P887" s="135">
        <v>1.5</v>
      </c>
      <c r="Q887" s="136">
        <v>1.5</v>
      </c>
      <c r="R887" s="127">
        <v>0</v>
      </c>
      <c r="S887" s="127">
        <v>17</v>
      </c>
      <c r="T887" s="127">
        <v>0</v>
      </c>
    </row>
    <row r="888" spans="1:20" x14ac:dyDescent="0.35">
      <c r="A888" s="85"/>
      <c r="B888" s="96" t="s">
        <v>637</v>
      </c>
      <c r="C888" s="100" t="s">
        <v>722</v>
      </c>
      <c r="D888" s="86">
        <v>0</v>
      </c>
      <c r="E888" s="130">
        <v>0</v>
      </c>
      <c r="G888" s="125" t="s">
        <v>618</v>
      </c>
      <c r="H888" s="96" t="s">
        <v>619</v>
      </c>
      <c r="I888" s="130">
        <v>0</v>
      </c>
      <c r="J888" s="130">
        <v>0</v>
      </c>
      <c r="K888" s="130">
        <v>0</v>
      </c>
      <c r="L888" s="130">
        <v>0</v>
      </c>
      <c r="M888" s="130">
        <v>0</v>
      </c>
      <c r="N888" s="130">
        <v>0</v>
      </c>
      <c r="O888" s="116">
        <v>0</v>
      </c>
      <c r="P888" s="116">
        <v>0</v>
      </c>
      <c r="Q888" s="116">
        <v>0</v>
      </c>
      <c r="R888" s="127">
        <v>0</v>
      </c>
      <c r="S888" s="127">
        <v>0</v>
      </c>
      <c r="T888" s="127">
        <v>0</v>
      </c>
    </row>
    <row r="889" spans="1:20" x14ac:dyDescent="0.35">
      <c r="A889" s="249" t="s">
        <v>638</v>
      </c>
      <c r="B889" s="250"/>
      <c r="C889" s="251"/>
      <c r="D889" s="103">
        <f>SUM(D878:D888)</f>
        <v>7139.5</v>
      </c>
      <c r="E889" s="103">
        <f>SUM(E878:E888)</f>
        <v>451</v>
      </c>
      <c r="G889" s="125" t="s">
        <v>620</v>
      </c>
      <c r="H889" s="96" t="s">
        <v>621</v>
      </c>
      <c r="I889" s="130">
        <v>0</v>
      </c>
      <c r="J889" s="130">
        <v>0</v>
      </c>
      <c r="K889" s="130">
        <v>0</v>
      </c>
      <c r="L889" s="130">
        <v>0</v>
      </c>
      <c r="M889" s="130">
        <v>0</v>
      </c>
      <c r="N889" s="130">
        <v>0</v>
      </c>
      <c r="O889" s="116">
        <v>0</v>
      </c>
      <c r="P889" s="114">
        <v>0</v>
      </c>
      <c r="Q889" s="114">
        <v>0</v>
      </c>
      <c r="R889" s="127">
        <v>0</v>
      </c>
      <c r="S889" s="127">
        <v>0</v>
      </c>
      <c r="T889" s="127">
        <v>0</v>
      </c>
    </row>
    <row r="890" spans="1:20" x14ac:dyDescent="0.35">
      <c r="A890" s="85"/>
      <c r="B890" s="96" t="s">
        <v>617</v>
      </c>
      <c r="C890" s="97" t="s">
        <v>731</v>
      </c>
      <c r="D890" s="119">
        <v>18</v>
      </c>
      <c r="E890" s="130">
        <v>0</v>
      </c>
      <c r="G890" s="125" t="s">
        <v>622</v>
      </c>
      <c r="H890" s="96" t="s">
        <v>623</v>
      </c>
      <c r="I890" s="130">
        <v>0</v>
      </c>
      <c r="J890" s="130">
        <v>40</v>
      </c>
      <c r="K890" s="130">
        <v>0</v>
      </c>
      <c r="L890" s="130">
        <v>0</v>
      </c>
      <c r="M890" s="130">
        <v>0</v>
      </c>
      <c r="N890" s="130">
        <v>0</v>
      </c>
      <c r="O890" s="114">
        <v>0</v>
      </c>
      <c r="P890" s="114">
        <v>3</v>
      </c>
      <c r="Q890" s="114">
        <v>0</v>
      </c>
      <c r="R890" s="127">
        <v>0</v>
      </c>
      <c r="S890" s="127">
        <v>0</v>
      </c>
      <c r="T890" s="127">
        <v>0</v>
      </c>
    </row>
    <row r="891" spans="1:20" x14ac:dyDescent="0.35">
      <c r="A891" s="85"/>
      <c r="B891" s="96" t="s">
        <v>619</v>
      </c>
      <c r="C891" s="97" t="s">
        <v>731</v>
      </c>
      <c r="D891" s="119">
        <v>0</v>
      </c>
      <c r="E891" s="130">
        <v>0</v>
      </c>
      <c r="G891" s="125" t="s">
        <v>625</v>
      </c>
      <c r="H891" s="96" t="s">
        <v>626</v>
      </c>
      <c r="I891" s="130">
        <v>0</v>
      </c>
      <c r="J891" s="130">
        <v>0</v>
      </c>
      <c r="K891" s="130">
        <v>0</v>
      </c>
      <c r="L891" s="130">
        <v>0</v>
      </c>
      <c r="M891" s="130">
        <v>0</v>
      </c>
      <c r="N891" s="130">
        <v>0</v>
      </c>
      <c r="O891" s="114">
        <v>0</v>
      </c>
      <c r="P891" s="114">
        <v>0</v>
      </c>
      <c r="Q891" s="116">
        <v>0</v>
      </c>
      <c r="R891" s="127">
        <v>0</v>
      </c>
      <c r="S891" s="127">
        <v>0</v>
      </c>
      <c r="T891" s="127">
        <v>0</v>
      </c>
    </row>
    <row r="892" spans="1:20" x14ac:dyDescent="0.35">
      <c r="A892" s="85"/>
      <c r="B892" s="96" t="s">
        <v>621</v>
      </c>
      <c r="C892" s="97" t="s">
        <v>731</v>
      </c>
      <c r="D892" s="119">
        <v>113</v>
      </c>
      <c r="E892" s="130">
        <v>0</v>
      </c>
      <c r="G892" s="125" t="s">
        <v>627</v>
      </c>
      <c r="H892" s="96" t="s">
        <v>628</v>
      </c>
      <c r="I892" s="130">
        <v>0</v>
      </c>
      <c r="J892" s="130">
        <v>0</v>
      </c>
      <c r="K892" s="130">
        <v>0</v>
      </c>
      <c r="L892" s="130">
        <v>0</v>
      </c>
      <c r="M892" s="130">
        <v>0</v>
      </c>
      <c r="N892" s="130">
        <v>0</v>
      </c>
      <c r="O892" s="116">
        <v>0</v>
      </c>
      <c r="P892" s="114">
        <v>1</v>
      </c>
      <c r="Q892" s="116">
        <v>1</v>
      </c>
      <c r="R892" s="127">
        <v>0</v>
      </c>
      <c r="S892" s="127">
        <v>1</v>
      </c>
      <c r="T892" s="127">
        <v>0</v>
      </c>
    </row>
    <row r="893" spans="1:20" x14ac:dyDescent="0.35">
      <c r="A893" s="85"/>
      <c r="B893" s="96" t="s">
        <v>623</v>
      </c>
      <c r="C893" s="97" t="s">
        <v>731</v>
      </c>
      <c r="D893" s="119">
        <v>198</v>
      </c>
      <c r="E893" s="130">
        <v>0</v>
      </c>
      <c r="G893" s="125" t="s">
        <v>629</v>
      </c>
      <c r="H893" s="96" t="s">
        <v>630</v>
      </c>
      <c r="I893" s="130">
        <v>0</v>
      </c>
      <c r="J893" s="130">
        <v>0</v>
      </c>
      <c r="K893" s="130">
        <v>0</v>
      </c>
      <c r="L893" s="130">
        <v>0</v>
      </c>
      <c r="M893" s="130">
        <v>0</v>
      </c>
      <c r="N893" s="130">
        <v>0</v>
      </c>
      <c r="O893" s="116">
        <v>0</v>
      </c>
      <c r="P893" s="116">
        <v>0</v>
      </c>
      <c r="Q893" s="116">
        <v>0</v>
      </c>
      <c r="R893" s="127">
        <v>0</v>
      </c>
      <c r="S893" s="127">
        <v>1</v>
      </c>
      <c r="T893" s="127">
        <v>0</v>
      </c>
    </row>
    <row r="894" spans="1:20" x14ac:dyDescent="0.35">
      <c r="A894" s="85"/>
      <c r="B894" s="96" t="s">
        <v>626</v>
      </c>
      <c r="C894" s="97" t="s">
        <v>731</v>
      </c>
      <c r="D894" s="119">
        <v>584</v>
      </c>
      <c r="E894" s="130">
        <v>0</v>
      </c>
      <c r="G894" s="125" t="s">
        <v>631</v>
      </c>
      <c r="H894" s="96" t="s">
        <v>632</v>
      </c>
      <c r="I894" s="130">
        <v>0</v>
      </c>
      <c r="J894" s="130">
        <v>0</v>
      </c>
      <c r="K894" s="130">
        <v>40</v>
      </c>
      <c r="L894" s="130">
        <v>5</v>
      </c>
      <c r="M894" s="130">
        <v>0</v>
      </c>
      <c r="N894" s="130">
        <v>0</v>
      </c>
      <c r="O894" s="116">
        <v>0</v>
      </c>
      <c r="P894" s="116">
        <v>0</v>
      </c>
      <c r="Q894" s="116">
        <v>0</v>
      </c>
      <c r="R894" s="127">
        <v>0</v>
      </c>
      <c r="S894" s="127">
        <v>0</v>
      </c>
      <c r="T894" s="127">
        <v>0</v>
      </c>
    </row>
    <row r="895" spans="1:20" x14ac:dyDescent="0.35">
      <c r="A895" s="85"/>
      <c r="B895" s="96" t="s">
        <v>628</v>
      </c>
      <c r="C895" s="97" t="s">
        <v>731</v>
      </c>
      <c r="D895" s="119">
        <v>730</v>
      </c>
      <c r="E895" s="130">
        <v>0</v>
      </c>
      <c r="G895" s="125" t="s">
        <v>633</v>
      </c>
      <c r="H895" s="96" t="s">
        <v>634</v>
      </c>
      <c r="I895" s="130">
        <v>0</v>
      </c>
      <c r="J895" s="130">
        <v>12</v>
      </c>
      <c r="K895" s="130">
        <v>0</v>
      </c>
      <c r="L895" s="130">
        <v>0</v>
      </c>
      <c r="M895" s="130">
        <v>0</v>
      </c>
      <c r="N895" s="130">
        <v>0</v>
      </c>
      <c r="O895" s="116">
        <v>0</v>
      </c>
      <c r="P895" s="116">
        <v>0</v>
      </c>
      <c r="Q895" s="116">
        <v>0</v>
      </c>
      <c r="R895" s="137">
        <v>0</v>
      </c>
      <c r="S895" s="137">
        <v>0</v>
      </c>
      <c r="T895" s="137">
        <v>0</v>
      </c>
    </row>
    <row r="896" spans="1:20" x14ac:dyDescent="0.35">
      <c r="A896" s="85"/>
      <c r="B896" s="96" t="s">
        <v>630</v>
      </c>
      <c r="C896" s="97" t="s">
        <v>731</v>
      </c>
      <c r="D896" s="119">
        <v>804</v>
      </c>
      <c r="E896" s="130">
        <v>0</v>
      </c>
      <c r="G896" s="125" t="s">
        <v>635</v>
      </c>
      <c r="H896" s="96" t="s">
        <v>636</v>
      </c>
      <c r="I896" s="130">
        <v>0</v>
      </c>
      <c r="J896" s="130">
        <v>399</v>
      </c>
      <c r="K896" s="130">
        <v>0</v>
      </c>
      <c r="L896" s="130">
        <v>0</v>
      </c>
      <c r="M896" s="130">
        <v>0</v>
      </c>
      <c r="N896" s="130">
        <v>0</v>
      </c>
      <c r="O896" s="116">
        <v>0</v>
      </c>
      <c r="P896" s="116">
        <v>0</v>
      </c>
      <c r="Q896" s="116">
        <v>0</v>
      </c>
      <c r="R896" s="138">
        <v>0</v>
      </c>
      <c r="S896" s="138">
        <v>0</v>
      </c>
      <c r="T896" s="138">
        <v>0</v>
      </c>
    </row>
    <row r="897" spans="1:20" x14ac:dyDescent="0.35">
      <c r="A897" s="85"/>
      <c r="B897" s="96" t="s">
        <v>632</v>
      </c>
      <c r="C897" s="97" t="s">
        <v>731</v>
      </c>
      <c r="D897" s="119">
        <v>0</v>
      </c>
      <c r="E897" s="130">
        <v>40</v>
      </c>
      <c r="G897" s="124">
        <v>100</v>
      </c>
      <c r="H897" s="96" t="s">
        <v>637</v>
      </c>
      <c r="I897" s="130">
        <v>0</v>
      </c>
      <c r="J897" s="130">
        <v>0</v>
      </c>
      <c r="K897" s="130">
        <v>0</v>
      </c>
      <c r="L897" s="130">
        <v>0</v>
      </c>
      <c r="M897" s="130">
        <v>0</v>
      </c>
      <c r="N897" s="130">
        <v>0</v>
      </c>
      <c r="O897" s="116">
        <v>0</v>
      </c>
      <c r="P897" s="116">
        <v>0</v>
      </c>
      <c r="Q897" s="116">
        <v>0</v>
      </c>
      <c r="R897" s="138">
        <v>0</v>
      </c>
      <c r="S897" s="138">
        <v>0</v>
      </c>
      <c r="T897" s="138">
        <v>0</v>
      </c>
    </row>
    <row r="898" spans="1:20" x14ac:dyDescent="0.35">
      <c r="A898" s="85"/>
      <c r="B898" s="96" t="s">
        <v>634</v>
      </c>
      <c r="C898" s="97" t="s">
        <v>731</v>
      </c>
      <c r="D898" s="119">
        <v>0</v>
      </c>
      <c r="E898" s="130">
        <v>0</v>
      </c>
      <c r="G898" s="132"/>
      <c r="H898" s="96" t="s">
        <v>638</v>
      </c>
      <c r="I898" s="130">
        <f>SUM(I887:I897)</f>
        <v>0</v>
      </c>
      <c r="J898" s="130">
        <f t="shared" ref="J898:T898" si="1">SUM(J887:J897)</f>
        <v>451</v>
      </c>
      <c r="K898" s="130">
        <f t="shared" si="1"/>
        <v>40</v>
      </c>
      <c r="L898" s="130">
        <f t="shared" si="1"/>
        <v>5</v>
      </c>
      <c r="M898" s="130">
        <f t="shared" si="1"/>
        <v>0</v>
      </c>
      <c r="N898" s="130">
        <f t="shared" si="1"/>
        <v>0</v>
      </c>
      <c r="O898" s="130">
        <f t="shared" si="1"/>
        <v>0</v>
      </c>
      <c r="P898" s="130">
        <f t="shared" si="1"/>
        <v>5.5</v>
      </c>
      <c r="Q898" s="130">
        <f t="shared" si="1"/>
        <v>2.5</v>
      </c>
      <c r="R898" s="130">
        <f t="shared" si="1"/>
        <v>0</v>
      </c>
      <c r="S898" s="130">
        <f t="shared" si="1"/>
        <v>19</v>
      </c>
      <c r="T898" s="130">
        <f t="shared" si="1"/>
        <v>0</v>
      </c>
    </row>
    <row r="899" spans="1:20" x14ac:dyDescent="0.35">
      <c r="A899" s="85"/>
      <c r="B899" s="96" t="s">
        <v>636</v>
      </c>
      <c r="C899" s="97" t="s">
        <v>731</v>
      </c>
      <c r="D899" s="119">
        <v>0</v>
      </c>
      <c r="E899" s="130">
        <v>0</v>
      </c>
    </row>
    <row r="900" spans="1:20" x14ac:dyDescent="0.35">
      <c r="A900" s="85"/>
      <c r="B900" s="96" t="s">
        <v>637</v>
      </c>
      <c r="C900" s="97" t="s">
        <v>731</v>
      </c>
      <c r="D900" s="119">
        <v>0</v>
      </c>
      <c r="E900" s="130">
        <v>0</v>
      </c>
    </row>
    <row r="901" spans="1:20" x14ac:dyDescent="0.35">
      <c r="A901" s="249" t="s">
        <v>638</v>
      </c>
      <c r="B901" s="250"/>
      <c r="C901" s="251"/>
      <c r="D901" s="103">
        <f>SUM(D890:D900)</f>
        <v>2447</v>
      </c>
      <c r="E901" s="139">
        <f>SUM(E890:E900)</f>
        <v>40</v>
      </c>
    </row>
    <row r="902" spans="1:20" x14ac:dyDescent="0.35">
      <c r="A902" s="85"/>
      <c r="B902" s="96" t="s">
        <v>617</v>
      </c>
      <c r="C902" s="104">
        <v>45383</v>
      </c>
      <c r="D902" s="87">
        <v>11</v>
      </c>
      <c r="E902" s="130">
        <v>0</v>
      </c>
    </row>
    <row r="903" spans="1:20" x14ac:dyDescent="0.35">
      <c r="A903" s="85"/>
      <c r="B903" s="96" t="s">
        <v>619</v>
      </c>
      <c r="C903" s="104">
        <v>45383</v>
      </c>
      <c r="D903" s="87">
        <v>0</v>
      </c>
      <c r="E903" s="130">
        <v>0</v>
      </c>
    </row>
    <row r="904" spans="1:20" x14ac:dyDescent="0.35">
      <c r="A904" s="85"/>
      <c r="B904" s="96" t="s">
        <v>621</v>
      </c>
      <c r="C904" s="104">
        <v>45383</v>
      </c>
      <c r="D904" s="87">
        <v>2</v>
      </c>
      <c r="E904" s="130">
        <v>0</v>
      </c>
    </row>
    <row r="905" spans="1:20" x14ac:dyDescent="0.35">
      <c r="A905" s="85"/>
      <c r="B905" s="96" t="s">
        <v>623</v>
      </c>
      <c r="C905" s="104">
        <v>45383</v>
      </c>
      <c r="D905" s="87">
        <v>0</v>
      </c>
      <c r="E905" s="130">
        <v>0</v>
      </c>
    </row>
    <row r="906" spans="1:20" x14ac:dyDescent="0.35">
      <c r="A906" s="85"/>
      <c r="B906" s="96" t="s">
        <v>626</v>
      </c>
      <c r="C906" s="104">
        <v>45383</v>
      </c>
      <c r="D906" s="87">
        <v>114</v>
      </c>
      <c r="E906" s="130">
        <v>0</v>
      </c>
    </row>
    <row r="907" spans="1:20" x14ac:dyDescent="0.35">
      <c r="A907" s="85"/>
      <c r="B907" s="96" t="s">
        <v>628</v>
      </c>
      <c r="C907" s="104">
        <v>45383</v>
      </c>
      <c r="D907" s="87">
        <v>235</v>
      </c>
      <c r="E907" s="130">
        <v>0</v>
      </c>
    </row>
    <row r="908" spans="1:20" x14ac:dyDescent="0.35">
      <c r="A908" s="85"/>
      <c r="B908" s="96" t="s">
        <v>630</v>
      </c>
      <c r="C908" s="104">
        <v>45383</v>
      </c>
      <c r="D908" s="87">
        <v>47</v>
      </c>
      <c r="E908" s="130">
        <v>0</v>
      </c>
    </row>
    <row r="909" spans="1:20" x14ac:dyDescent="0.35">
      <c r="A909" s="85"/>
      <c r="B909" s="96" t="s">
        <v>632</v>
      </c>
      <c r="C909" s="104">
        <v>45383</v>
      </c>
      <c r="D909" s="87">
        <v>0</v>
      </c>
      <c r="E909" s="130">
        <v>5</v>
      </c>
    </row>
    <row r="910" spans="1:20" x14ac:dyDescent="0.35">
      <c r="A910" s="85"/>
      <c r="B910" s="96" t="s">
        <v>634</v>
      </c>
      <c r="C910" s="104">
        <v>45383</v>
      </c>
      <c r="D910" s="87">
        <v>0</v>
      </c>
      <c r="E910" s="130">
        <v>0</v>
      </c>
    </row>
    <row r="911" spans="1:20" x14ac:dyDescent="0.35">
      <c r="A911" s="85"/>
      <c r="B911" s="96" t="s">
        <v>636</v>
      </c>
      <c r="C911" s="104">
        <v>45383</v>
      </c>
      <c r="D911" s="87">
        <v>0</v>
      </c>
      <c r="E911" s="130">
        <v>0</v>
      </c>
    </row>
    <row r="912" spans="1:20" x14ac:dyDescent="0.35">
      <c r="A912" s="85"/>
      <c r="B912" s="96" t="s">
        <v>637</v>
      </c>
      <c r="C912" s="104">
        <v>45383</v>
      </c>
      <c r="D912" s="87">
        <v>0</v>
      </c>
      <c r="E912" s="130">
        <v>0</v>
      </c>
    </row>
    <row r="913" spans="1:5" x14ac:dyDescent="0.35">
      <c r="A913" s="249" t="s">
        <v>638</v>
      </c>
      <c r="B913" s="250"/>
      <c r="C913" s="251"/>
      <c r="D913" s="103">
        <f>SUM(D902:D912)</f>
        <v>409</v>
      </c>
      <c r="E913" s="130">
        <f t="shared" ref="E913" si="2">SUM(E902:E912)</f>
        <v>5</v>
      </c>
    </row>
    <row r="914" spans="1:5" x14ac:dyDescent="0.35">
      <c r="A914" s="85"/>
      <c r="B914" s="96" t="s">
        <v>617</v>
      </c>
      <c r="C914" s="104" t="s">
        <v>732</v>
      </c>
      <c r="D914" s="140">
        <v>22</v>
      </c>
      <c r="E914" s="85">
        <f>'[1]2023'!N151</f>
        <v>0</v>
      </c>
    </row>
    <row r="915" spans="1:5" x14ac:dyDescent="0.35">
      <c r="A915" s="85"/>
      <c r="B915" s="96" t="s">
        <v>619</v>
      </c>
      <c r="C915" s="104" t="s">
        <v>732</v>
      </c>
      <c r="D915" s="140">
        <v>0</v>
      </c>
      <c r="E915" s="85">
        <f>'[1]2023'!N152</f>
        <v>0</v>
      </c>
    </row>
    <row r="916" spans="1:5" x14ac:dyDescent="0.35">
      <c r="A916" s="85"/>
      <c r="B916" s="96" t="s">
        <v>621</v>
      </c>
      <c r="C916" s="104" t="s">
        <v>732</v>
      </c>
      <c r="D916" s="140">
        <v>15</v>
      </c>
      <c r="E916" s="85">
        <f>'[1]2023'!N153</f>
        <v>0</v>
      </c>
    </row>
    <row r="917" spans="1:5" x14ac:dyDescent="0.35">
      <c r="A917" s="85"/>
      <c r="B917" s="96" t="s">
        <v>623</v>
      </c>
      <c r="C917" s="104" t="s">
        <v>732</v>
      </c>
      <c r="D917" s="140">
        <v>5</v>
      </c>
      <c r="E917" s="85">
        <f>'[1]2023'!N154</f>
        <v>0</v>
      </c>
    </row>
    <row r="918" spans="1:5" x14ac:dyDescent="0.35">
      <c r="A918" s="85"/>
      <c r="B918" s="96" t="s">
        <v>626</v>
      </c>
      <c r="C918" s="104" t="s">
        <v>732</v>
      </c>
      <c r="D918" s="140">
        <v>151</v>
      </c>
      <c r="E918" s="85">
        <f>'[1]2023'!N155</f>
        <v>0</v>
      </c>
    </row>
    <row r="919" spans="1:5" x14ac:dyDescent="0.35">
      <c r="A919" s="85"/>
      <c r="B919" s="96" t="s">
        <v>628</v>
      </c>
      <c r="C919" s="104" t="s">
        <v>732</v>
      </c>
      <c r="D919" s="140">
        <v>2</v>
      </c>
      <c r="E919" s="85">
        <f>'[1]2023'!N156</f>
        <v>0</v>
      </c>
    </row>
    <row r="920" spans="1:5" x14ac:dyDescent="0.35">
      <c r="A920" s="85"/>
      <c r="B920" s="96" t="s">
        <v>630</v>
      </c>
      <c r="C920" s="104" t="s">
        <v>732</v>
      </c>
      <c r="D920" s="140">
        <v>0</v>
      </c>
      <c r="E920" s="85">
        <f>'[1]2023'!N157</f>
        <v>0</v>
      </c>
    </row>
    <row r="921" spans="1:5" x14ac:dyDescent="0.35">
      <c r="A921" s="85"/>
      <c r="B921" s="96" t="s">
        <v>632</v>
      </c>
      <c r="C921" s="104" t="s">
        <v>732</v>
      </c>
      <c r="D921" s="140">
        <v>52</v>
      </c>
      <c r="E921" s="85">
        <f>'[1]2023'!N158</f>
        <v>0</v>
      </c>
    </row>
    <row r="922" spans="1:5" x14ac:dyDescent="0.35">
      <c r="A922" s="85"/>
      <c r="B922" s="96" t="s">
        <v>634</v>
      </c>
      <c r="C922" s="104" t="s">
        <v>732</v>
      </c>
      <c r="D922" s="140">
        <v>0</v>
      </c>
      <c r="E922" s="85">
        <f>'[1]2023'!N159</f>
        <v>0</v>
      </c>
    </row>
    <row r="923" spans="1:5" x14ac:dyDescent="0.35">
      <c r="A923" s="85"/>
      <c r="B923" s="96" t="s">
        <v>636</v>
      </c>
      <c r="C923" s="104" t="s">
        <v>732</v>
      </c>
      <c r="D923" s="140">
        <v>0</v>
      </c>
      <c r="E923" s="85">
        <f>'[1]2023'!N160</f>
        <v>0</v>
      </c>
    </row>
    <row r="924" spans="1:5" x14ac:dyDescent="0.35">
      <c r="A924" s="85"/>
      <c r="B924" s="96" t="s">
        <v>637</v>
      </c>
      <c r="C924" s="104" t="s">
        <v>732</v>
      </c>
      <c r="D924" s="140">
        <v>0</v>
      </c>
      <c r="E924" s="85">
        <f>'[1]2023'!N161</f>
        <v>0</v>
      </c>
    </row>
    <row r="925" spans="1:5" x14ac:dyDescent="0.35">
      <c r="A925" s="249" t="s">
        <v>638</v>
      </c>
      <c r="B925" s="250"/>
      <c r="C925" s="251"/>
      <c r="D925" s="103">
        <f>SUM(D914:D924)</f>
        <v>247</v>
      </c>
      <c r="E925" s="103">
        <f>SUM(E914:E924)</f>
        <v>0</v>
      </c>
    </row>
    <row r="926" spans="1:5" x14ac:dyDescent="0.35">
      <c r="A926" s="85"/>
      <c r="B926" s="96" t="s">
        <v>617</v>
      </c>
      <c r="C926" s="104" t="s">
        <v>733</v>
      </c>
      <c r="D926" s="87">
        <v>41</v>
      </c>
      <c r="E926" s="85">
        <f>'[1]2023'!O151</f>
        <v>0</v>
      </c>
    </row>
    <row r="927" spans="1:5" x14ac:dyDescent="0.35">
      <c r="A927" s="85"/>
      <c r="B927" s="96" t="s">
        <v>619</v>
      </c>
      <c r="C927" s="104" t="s">
        <v>733</v>
      </c>
      <c r="D927" s="87">
        <v>0</v>
      </c>
      <c r="E927" s="85">
        <f>'[1]2023'!O152</f>
        <v>0</v>
      </c>
    </row>
    <row r="928" spans="1:5" x14ac:dyDescent="0.35">
      <c r="A928" s="85"/>
      <c r="B928" s="96" t="s">
        <v>621</v>
      </c>
      <c r="C928" s="104" t="s">
        <v>733</v>
      </c>
      <c r="D928" s="87">
        <v>38</v>
      </c>
      <c r="E928" s="85">
        <f>'[1]2023'!O153</f>
        <v>0</v>
      </c>
    </row>
    <row r="929" spans="1:5" x14ac:dyDescent="0.35">
      <c r="A929" s="85"/>
      <c r="B929" s="96" t="s">
        <v>623</v>
      </c>
      <c r="C929" s="104" t="s">
        <v>733</v>
      </c>
      <c r="D929" s="87">
        <v>16</v>
      </c>
      <c r="E929" s="85">
        <f>'[1]2023'!O154</f>
        <v>0</v>
      </c>
    </row>
    <row r="930" spans="1:5" x14ac:dyDescent="0.35">
      <c r="A930" s="85"/>
      <c r="B930" s="96" t="s">
        <v>626</v>
      </c>
      <c r="C930" s="104" t="s">
        <v>733</v>
      </c>
      <c r="D930" s="87">
        <v>0</v>
      </c>
      <c r="E930" s="85">
        <f>'[1]2023'!O155</f>
        <v>0</v>
      </c>
    </row>
    <row r="931" spans="1:5" x14ac:dyDescent="0.35">
      <c r="A931" s="85"/>
      <c r="B931" s="96" t="s">
        <v>628</v>
      </c>
      <c r="C931" s="104" t="s">
        <v>733</v>
      </c>
      <c r="D931" s="87">
        <v>17</v>
      </c>
      <c r="E931" s="85">
        <f>'[1]2023'!O156</f>
        <v>0</v>
      </c>
    </row>
    <row r="932" spans="1:5" x14ac:dyDescent="0.35">
      <c r="A932" s="85"/>
      <c r="B932" s="96" t="s">
        <v>630</v>
      </c>
      <c r="C932" s="104" t="s">
        <v>733</v>
      </c>
      <c r="D932" s="87">
        <v>0</v>
      </c>
      <c r="E932" s="85">
        <f>'[1]2023'!O157</f>
        <v>0</v>
      </c>
    </row>
    <row r="933" spans="1:5" x14ac:dyDescent="0.35">
      <c r="A933" s="85"/>
      <c r="B933" s="96" t="s">
        <v>632</v>
      </c>
      <c r="C933" s="104" t="s">
        <v>733</v>
      </c>
      <c r="D933" s="87">
        <v>13</v>
      </c>
      <c r="E933" s="85">
        <f>'[1]2023'!O158</f>
        <v>0</v>
      </c>
    </row>
    <row r="934" spans="1:5" x14ac:dyDescent="0.35">
      <c r="A934" s="85"/>
      <c r="B934" s="96" t="s">
        <v>634</v>
      </c>
      <c r="C934" s="104" t="s">
        <v>733</v>
      </c>
      <c r="D934" s="87">
        <v>0</v>
      </c>
      <c r="E934" s="85">
        <f>'[1]2023'!O159</f>
        <v>0</v>
      </c>
    </row>
    <row r="935" spans="1:5" x14ac:dyDescent="0.35">
      <c r="A935" s="85"/>
      <c r="B935" s="96" t="s">
        <v>636</v>
      </c>
      <c r="C935" s="104" t="s">
        <v>733</v>
      </c>
      <c r="D935" s="87">
        <v>0</v>
      </c>
      <c r="E935" s="85">
        <f>'[1]2023'!O160</f>
        <v>0</v>
      </c>
    </row>
    <row r="936" spans="1:5" x14ac:dyDescent="0.35">
      <c r="A936" s="85"/>
      <c r="B936" s="96" t="s">
        <v>637</v>
      </c>
      <c r="C936" s="104" t="s">
        <v>733</v>
      </c>
      <c r="D936" s="87">
        <v>0</v>
      </c>
      <c r="E936" s="85">
        <f>'[1]2023'!O161</f>
        <v>0</v>
      </c>
    </row>
    <row r="937" spans="1:5" x14ac:dyDescent="0.35">
      <c r="A937" s="249" t="s">
        <v>638</v>
      </c>
      <c r="B937" s="250"/>
      <c r="C937" s="251"/>
      <c r="D937" s="103">
        <f>SUM(D926:D936)</f>
        <v>125</v>
      </c>
      <c r="E937" s="103">
        <f>SUM(E926:E936)</f>
        <v>0</v>
      </c>
    </row>
    <row r="938" spans="1:5" x14ac:dyDescent="0.35">
      <c r="A938" s="85"/>
      <c r="B938" s="96" t="s">
        <v>617</v>
      </c>
      <c r="C938" s="104" t="s">
        <v>734</v>
      </c>
      <c r="D938" s="87">
        <v>10</v>
      </c>
      <c r="E938" s="120">
        <f>'[1]2023'!Q151</f>
        <v>0</v>
      </c>
    </row>
    <row r="939" spans="1:5" x14ac:dyDescent="0.35">
      <c r="A939" s="85"/>
      <c r="B939" s="96" t="s">
        <v>619</v>
      </c>
      <c r="C939" s="104" t="s">
        <v>734</v>
      </c>
      <c r="D939" s="87">
        <v>0</v>
      </c>
      <c r="E939" s="120">
        <f>'[1]2023'!Q152</f>
        <v>0</v>
      </c>
    </row>
    <row r="940" spans="1:5" x14ac:dyDescent="0.35">
      <c r="A940" s="85"/>
      <c r="B940" s="96" t="s">
        <v>621</v>
      </c>
      <c r="C940" s="104" t="s">
        <v>734</v>
      </c>
      <c r="D940" s="87">
        <v>30</v>
      </c>
      <c r="E940" s="120">
        <f>'[1]2023'!Q153</f>
        <v>0</v>
      </c>
    </row>
    <row r="941" spans="1:5" x14ac:dyDescent="0.35">
      <c r="A941" s="85"/>
      <c r="B941" s="96" t="s">
        <v>623</v>
      </c>
      <c r="C941" s="104" t="s">
        <v>734</v>
      </c>
      <c r="D941" s="87">
        <v>58</v>
      </c>
      <c r="E941" s="120">
        <f>'[1]2023'!Q154</f>
        <v>0</v>
      </c>
    </row>
    <row r="942" spans="1:5" x14ac:dyDescent="0.35">
      <c r="A942" s="85"/>
      <c r="B942" s="96" t="s">
        <v>626</v>
      </c>
      <c r="C942" s="104" t="s">
        <v>734</v>
      </c>
      <c r="D942" s="87">
        <v>0</v>
      </c>
      <c r="E942" s="120">
        <f>'[1]2023'!Q155</f>
        <v>0</v>
      </c>
    </row>
    <row r="943" spans="1:5" x14ac:dyDescent="0.35">
      <c r="A943" s="85"/>
      <c r="B943" s="96" t="s">
        <v>628</v>
      </c>
      <c r="C943" s="104" t="s">
        <v>734</v>
      </c>
      <c r="D943" s="87">
        <v>35</v>
      </c>
      <c r="E943" s="120">
        <f>'[1]2023'!Q156</f>
        <v>0</v>
      </c>
    </row>
    <row r="944" spans="1:5" x14ac:dyDescent="0.35">
      <c r="A944" s="85"/>
      <c r="B944" s="96" t="s">
        <v>630</v>
      </c>
      <c r="C944" s="104" t="s">
        <v>734</v>
      </c>
      <c r="D944" s="87">
        <v>0</v>
      </c>
      <c r="E944" s="120">
        <f>'[1]2023'!Q157</f>
        <v>0</v>
      </c>
    </row>
    <row r="945" spans="1:5" x14ac:dyDescent="0.35">
      <c r="A945" s="85"/>
      <c r="B945" s="96" t="s">
        <v>632</v>
      </c>
      <c r="C945" s="104" t="s">
        <v>734</v>
      </c>
      <c r="D945" s="87">
        <v>0</v>
      </c>
      <c r="E945" s="120">
        <f>'[1]2023'!Q158</f>
        <v>0</v>
      </c>
    </row>
    <row r="946" spans="1:5" x14ac:dyDescent="0.35">
      <c r="A946" s="85"/>
      <c r="B946" s="96" t="s">
        <v>634</v>
      </c>
      <c r="C946" s="104" t="s">
        <v>734</v>
      </c>
      <c r="D946" s="87">
        <v>426</v>
      </c>
      <c r="E946" s="120">
        <f>'[1]2023'!Q159</f>
        <v>0</v>
      </c>
    </row>
    <row r="947" spans="1:5" x14ac:dyDescent="0.35">
      <c r="A947" s="85"/>
      <c r="B947" s="96" t="s">
        <v>636</v>
      </c>
      <c r="C947" s="104" t="s">
        <v>734</v>
      </c>
      <c r="D947" s="87">
        <v>665</v>
      </c>
      <c r="E947" s="120">
        <f>'[1]2023'!Q160</f>
        <v>0</v>
      </c>
    </row>
    <row r="948" spans="1:5" x14ac:dyDescent="0.35">
      <c r="A948" s="85"/>
      <c r="B948" s="96" t="s">
        <v>637</v>
      </c>
      <c r="C948" s="104" t="s">
        <v>734</v>
      </c>
      <c r="D948" s="87">
        <v>617</v>
      </c>
      <c r="E948" s="120">
        <f>'[1]2023'!Q161</f>
        <v>0</v>
      </c>
    </row>
    <row r="949" spans="1:5" x14ac:dyDescent="0.35">
      <c r="A949" s="249" t="s">
        <v>638</v>
      </c>
      <c r="B949" s="250"/>
      <c r="C949" s="251"/>
      <c r="D949" s="121">
        <f>SUM(D938:D948)</f>
        <v>1841</v>
      </c>
      <c r="E949" s="121">
        <f>SUM(E938:E948)</f>
        <v>0</v>
      </c>
    </row>
    <row r="950" spans="1:5" x14ac:dyDescent="0.35">
      <c r="A950" s="85"/>
      <c r="B950" s="96" t="s">
        <v>617</v>
      </c>
      <c r="C950" s="104" t="s">
        <v>735</v>
      </c>
      <c r="D950" s="87">
        <v>15</v>
      </c>
      <c r="E950" s="135">
        <v>1.5</v>
      </c>
    </row>
    <row r="951" spans="1:5" x14ac:dyDescent="0.35">
      <c r="A951" s="85"/>
      <c r="B951" s="96" t="s">
        <v>619</v>
      </c>
      <c r="C951" s="104" t="s">
        <v>735</v>
      </c>
      <c r="D951" s="87">
        <v>0</v>
      </c>
      <c r="E951" s="116">
        <v>0</v>
      </c>
    </row>
    <row r="952" spans="1:5" x14ac:dyDescent="0.35">
      <c r="A952" s="85"/>
      <c r="B952" s="96" t="s">
        <v>621</v>
      </c>
      <c r="C952" s="104" t="s">
        <v>735</v>
      </c>
      <c r="D952" s="87">
        <v>190</v>
      </c>
      <c r="E952" s="114">
        <v>0</v>
      </c>
    </row>
    <row r="953" spans="1:5" x14ac:dyDescent="0.35">
      <c r="A953" s="85"/>
      <c r="B953" s="96" t="s">
        <v>623</v>
      </c>
      <c r="C953" s="104" t="s">
        <v>735</v>
      </c>
      <c r="D953" s="87">
        <v>2</v>
      </c>
      <c r="E953" s="114">
        <v>3</v>
      </c>
    </row>
    <row r="954" spans="1:5" x14ac:dyDescent="0.35">
      <c r="A954" s="85"/>
      <c r="B954" s="96" t="s">
        <v>626</v>
      </c>
      <c r="C954" s="104" t="s">
        <v>735</v>
      </c>
      <c r="D954" s="87">
        <v>0</v>
      </c>
      <c r="E954" s="114">
        <v>0</v>
      </c>
    </row>
    <row r="955" spans="1:5" x14ac:dyDescent="0.35">
      <c r="A955" s="85"/>
      <c r="B955" s="96" t="s">
        <v>628</v>
      </c>
      <c r="C955" s="104" t="s">
        <v>735</v>
      </c>
      <c r="D955" s="87">
        <v>37</v>
      </c>
      <c r="E955" s="114">
        <v>1</v>
      </c>
    </row>
    <row r="956" spans="1:5" x14ac:dyDescent="0.35">
      <c r="A956" s="85"/>
      <c r="B956" s="96" t="s">
        <v>630</v>
      </c>
      <c r="C956" s="104" t="s">
        <v>735</v>
      </c>
      <c r="D956" s="87">
        <v>12</v>
      </c>
      <c r="E956" s="116">
        <v>0</v>
      </c>
    </row>
    <row r="957" spans="1:5" x14ac:dyDescent="0.35">
      <c r="A957" s="85"/>
      <c r="B957" s="96" t="s">
        <v>632</v>
      </c>
      <c r="C957" s="104" t="s">
        <v>735</v>
      </c>
      <c r="D957" s="87">
        <v>0</v>
      </c>
      <c r="E957" s="116">
        <v>0</v>
      </c>
    </row>
    <row r="958" spans="1:5" x14ac:dyDescent="0.35">
      <c r="A958" s="85"/>
      <c r="B958" s="96" t="s">
        <v>634</v>
      </c>
      <c r="C958" s="104" t="s">
        <v>735</v>
      </c>
      <c r="D958" s="87">
        <v>1975</v>
      </c>
      <c r="E958" s="116">
        <v>0</v>
      </c>
    </row>
    <row r="959" spans="1:5" x14ac:dyDescent="0.35">
      <c r="A959" s="85"/>
      <c r="B959" s="96" t="s">
        <v>636</v>
      </c>
      <c r="C959" s="104" t="s">
        <v>735</v>
      </c>
      <c r="D959" s="87">
        <v>2947</v>
      </c>
      <c r="E959" s="116">
        <v>0</v>
      </c>
    </row>
    <row r="960" spans="1:5" x14ac:dyDescent="0.35">
      <c r="A960" s="85"/>
      <c r="B960" s="96" t="s">
        <v>637</v>
      </c>
      <c r="C960" s="104" t="s">
        <v>735</v>
      </c>
      <c r="D960" s="87">
        <v>7185</v>
      </c>
      <c r="E960" s="116">
        <v>0</v>
      </c>
    </row>
    <row r="961" spans="1:5" x14ac:dyDescent="0.35">
      <c r="A961" s="249" t="s">
        <v>638</v>
      </c>
      <c r="B961" s="250"/>
      <c r="C961" s="251"/>
      <c r="D961" s="121">
        <f>SUM(D950:D960)</f>
        <v>12363</v>
      </c>
      <c r="E961" s="130">
        <f t="shared" ref="E961" si="3">SUM(E950:E960)</f>
        <v>5.5</v>
      </c>
    </row>
    <row r="962" spans="1:5" x14ac:dyDescent="0.35">
      <c r="A962" s="85"/>
      <c r="B962" s="96" t="s">
        <v>617</v>
      </c>
      <c r="C962" s="104">
        <v>45536</v>
      </c>
      <c r="D962" s="127">
        <v>1</v>
      </c>
      <c r="E962" s="136">
        <v>1.5</v>
      </c>
    </row>
    <row r="963" spans="1:5" x14ac:dyDescent="0.35">
      <c r="A963" s="85"/>
      <c r="B963" s="96" t="s">
        <v>619</v>
      </c>
      <c r="C963" s="104">
        <v>45537</v>
      </c>
      <c r="D963" s="127">
        <v>0</v>
      </c>
      <c r="E963" s="116">
        <v>0</v>
      </c>
    </row>
    <row r="964" spans="1:5" x14ac:dyDescent="0.35">
      <c r="A964" s="85"/>
      <c r="B964" s="96" t="s">
        <v>621</v>
      </c>
      <c r="C964" s="104">
        <v>45538</v>
      </c>
      <c r="D964" s="127">
        <v>135</v>
      </c>
      <c r="E964" s="114">
        <v>0</v>
      </c>
    </row>
    <row r="965" spans="1:5" x14ac:dyDescent="0.35">
      <c r="A965" s="85"/>
      <c r="B965" s="96" t="s">
        <v>623</v>
      </c>
      <c r="C965" s="104">
        <v>45539</v>
      </c>
      <c r="D965" s="127">
        <v>0</v>
      </c>
      <c r="E965" s="114">
        <v>0</v>
      </c>
    </row>
    <row r="966" spans="1:5" x14ac:dyDescent="0.35">
      <c r="A966" s="85"/>
      <c r="B966" s="96" t="s">
        <v>626</v>
      </c>
      <c r="C966" s="104">
        <v>45540</v>
      </c>
      <c r="D966" s="127">
        <v>0</v>
      </c>
      <c r="E966" s="116">
        <v>0</v>
      </c>
    </row>
    <row r="967" spans="1:5" x14ac:dyDescent="0.35">
      <c r="A967" s="85"/>
      <c r="B967" s="96" t="s">
        <v>628</v>
      </c>
      <c r="C967" s="104">
        <v>45541</v>
      </c>
      <c r="D967" s="127">
        <v>0</v>
      </c>
      <c r="E967" s="116">
        <v>1</v>
      </c>
    </row>
    <row r="968" spans="1:5" x14ac:dyDescent="0.35">
      <c r="A968" s="85"/>
      <c r="B968" s="96" t="s">
        <v>630</v>
      </c>
      <c r="C968" s="104">
        <v>45542</v>
      </c>
      <c r="D968" s="127">
        <v>1</v>
      </c>
      <c r="E968" s="116">
        <v>0</v>
      </c>
    </row>
    <row r="969" spans="1:5" x14ac:dyDescent="0.35">
      <c r="A969" s="85"/>
      <c r="B969" s="96" t="s">
        <v>632</v>
      </c>
      <c r="C969" s="104">
        <v>45543</v>
      </c>
      <c r="D969" s="127">
        <v>0</v>
      </c>
      <c r="E969" s="116">
        <v>0</v>
      </c>
    </row>
    <row r="970" spans="1:5" x14ac:dyDescent="0.35">
      <c r="A970" s="85"/>
      <c r="B970" s="96" t="s">
        <v>634</v>
      </c>
      <c r="C970" s="104">
        <v>45544</v>
      </c>
      <c r="D970" s="131">
        <v>0</v>
      </c>
      <c r="E970" s="116">
        <v>0</v>
      </c>
    </row>
    <row r="971" spans="1:5" x14ac:dyDescent="0.35">
      <c r="A971" s="85"/>
      <c r="B971" s="96" t="s">
        <v>636</v>
      </c>
      <c r="C971" s="104">
        <v>45545</v>
      </c>
      <c r="D971" s="131">
        <v>0</v>
      </c>
      <c r="E971" s="116">
        <v>0</v>
      </c>
    </row>
    <row r="972" spans="1:5" x14ac:dyDescent="0.35">
      <c r="A972" s="85"/>
      <c r="B972" s="96" t="s">
        <v>637</v>
      </c>
      <c r="C972" s="104">
        <v>45546</v>
      </c>
      <c r="D972" s="131">
        <v>0</v>
      </c>
      <c r="E972" s="116">
        <v>0</v>
      </c>
    </row>
    <row r="973" spans="1:5" x14ac:dyDescent="0.35">
      <c r="A973" s="249" t="s">
        <v>638</v>
      </c>
      <c r="B973" s="250"/>
      <c r="C973" s="251"/>
      <c r="D973" s="130">
        <f>SUM(D962:D972)</f>
        <v>137</v>
      </c>
      <c r="E973" s="130">
        <f t="shared" ref="E973" si="4">SUM(E962:E972)</f>
        <v>2.5</v>
      </c>
    </row>
    <row r="974" spans="1:5" x14ac:dyDescent="0.35">
      <c r="A974" s="85"/>
      <c r="B974" s="96" t="s">
        <v>617</v>
      </c>
      <c r="C974" s="104" t="s">
        <v>736</v>
      </c>
      <c r="D974" s="119">
        <v>32</v>
      </c>
      <c r="E974" s="122">
        <f>'[1]Rekap edit'!M358</f>
        <v>0</v>
      </c>
    </row>
    <row r="975" spans="1:5" x14ac:dyDescent="0.35">
      <c r="A975" s="85"/>
      <c r="B975" s="96" t="s">
        <v>619</v>
      </c>
      <c r="C975" s="104" t="s">
        <v>736</v>
      </c>
      <c r="D975" s="92">
        <v>326</v>
      </c>
      <c r="E975" s="122">
        <f>'[1]Rekap edit'!M359</f>
        <v>0</v>
      </c>
    </row>
    <row r="976" spans="1:5" x14ac:dyDescent="0.35">
      <c r="A976" s="85"/>
      <c r="B976" s="96" t="s">
        <v>621</v>
      </c>
      <c r="C976" s="104" t="s">
        <v>736</v>
      </c>
      <c r="D976" s="92">
        <v>342</v>
      </c>
      <c r="E976" s="122">
        <f>'[1]Rekap edit'!M360</f>
        <v>0</v>
      </c>
    </row>
    <row r="977" spans="1:5" x14ac:dyDescent="0.35">
      <c r="A977" s="85"/>
      <c r="B977" s="96" t="s">
        <v>623</v>
      </c>
      <c r="C977" s="104" t="s">
        <v>736</v>
      </c>
      <c r="D977" s="92">
        <v>6</v>
      </c>
      <c r="E977" s="122">
        <f>'[1]Rekap edit'!M361</f>
        <v>0</v>
      </c>
    </row>
    <row r="978" spans="1:5" x14ac:dyDescent="0.35">
      <c r="A978" s="85"/>
      <c r="B978" s="96" t="s">
        <v>626</v>
      </c>
      <c r="C978" s="104" t="s">
        <v>736</v>
      </c>
      <c r="D978" s="92">
        <v>1</v>
      </c>
      <c r="E978" s="122">
        <f>'[1]Rekap edit'!M362</f>
        <v>0</v>
      </c>
    </row>
    <row r="979" spans="1:5" x14ac:dyDescent="0.35">
      <c r="A979" s="85"/>
      <c r="B979" s="96" t="s">
        <v>628</v>
      </c>
      <c r="C979" s="104" t="s">
        <v>736</v>
      </c>
      <c r="D979" s="92">
        <v>0</v>
      </c>
      <c r="E979" s="122">
        <f>'[1]Rekap edit'!M363</f>
        <v>0</v>
      </c>
    </row>
    <row r="980" spans="1:5" x14ac:dyDescent="0.35">
      <c r="A980" s="85"/>
      <c r="B980" s="96" t="s">
        <v>630</v>
      </c>
      <c r="C980" s="104" t="s">
        <v>736</v>
      </c>
      <c r="D980" s="92">
        <v>0</v>
      </c>
      <c r="E980" s="122">
        <f>'[1]Rekap edit'!M364</f>
        <v>0</v>
      </c>
    </row>
    <row r="981" spans="1:5" x14ac:dyDescent="0.35">
      <c r="A981" s="85"/>
      <c r="B981" s="96" t="s">
        <v>632</v>
      </c>
      <c r="C981" s="104" t="s">
        <v>736</v>
      </c>
      <c r="D981" s="92">
        <v>11</v>
      </c>
      <c r="E981" s="122">
        <f>'[1]Rekap edit'!M365</f>
        <v>0</v>
      </c>
    </row>
    <row r="982" spans="1:5" x14ac:dyDescent="0.35">
      <c r="A982" s="85"/>
      <c r="B982" s="96" t="s">
        <v>634</v>
      </c>
      <c r="C982" s="104" t="s">
        <v>736</v>
      </c>
      <c r="D982" s="92">
        <v>0</v>
      </c>
      <c r="E982" s="122">
        <f>'[1]Rekap edit'!M366</f>
        <v>0</v>
      </c>
    </row>
    <row r="983" spans="1:5" x14ac:dyDescent="0.35">
      <c r="A983" s="85"/>
      <c r="B983" s="96" t="s">
        <v>636</v>
      </c>
      <c r="C983" s="104" t="s">
        <v>736</v>
      </c>
      <c r="D983" s="92">
        <v>0</v>
      </c>
      <c r="E983" s="122">
        <f>'[1]Rekap edit'!M367</f>
        <v>0</v>
      </c>
    </row>
    <row r="984" spans="1:5" x14ac:dyDescent="0.35">
      <c r="A984" s="85"/>
      <c r="B984" s="96" t="s">
        <v>637</v>
      </c>
      <c r="C984" s="104" t="s">
        <v>736</v>
      </c>
      <c r="D984" s="92">
        <v>0</v>
      </c>
      <c r="E984" s="122">
        <f>'[1]Rekap edit'!M368</f>
        <v>0</v>
      </c>
    </row>
    <row r="985" spans="1:5" x14ac:dyDescent="0.35">
      <c r="A985" s="249" t="s">
        <v>638</v>
      </c>
      <c r="B985" s="250"/>
      <c r="C985" s="251"/>
      <c r="D985" s="103">
        <f>SUM(D974:D984)</f>
        <v>718</v>
      </c>
      <c r="E985" s="103">
        <f>SUM(E974:E984)</f>
        <v>0</v>
      </c>
    </row>
    <row r="986" spans="1:5" x14ac:dyDescent="0.35">
      <c r="A986" s="85"/>
      <c r="B986" s="96" t="s">
        <v>617</v>
      </c>
      <c r="C986" s="104" t="s">
        <v>737</v>
      </c>
      <c r="D986" s="119">
        <v>682</v>
      </c>
      <c r="E986" s="92">
        <v>17</v>
      </c>
    </row>
    <row r="987" spans="1:5" x14ac:dyDescent="0.35">
      <c r="A987" s="85"/>
      <c r="B987" s="96" t="s">
        <v>619</v>
      </c>
      <c r="C987" s="104" t="s">
        <v>737</v>
      </c>
      <c r="D987" s="92">
        <v>2412</v>
      </c>
      <c r="E987" s="92">
        <v>0</v>
      </c>
    </row>
    <row r="988" spans="1:5" x14ac:dyDescent="0.35">
      <c r="A988" s="85"/>
      <c r="B988" s="96" t="s">
        <v>621</v>
      </c>
      <c r="C988" s="104" t="s">
        <v>737</v>
      </c>
      <c r="D988" s="119">
        <v>70</v>
      </c>
      <c r="E988" s="92">
        <v>0</v>
      </c>
    </row>
    <row r="989" spans="1:5" x14ac:dyDescent="0.35">
      <c r="A989" s="85"/>
      <c r="B989" s="96" t="s">
        <v>623</v>
      </c>
      <c r="C989" s="104" t="s">
        <v>737</v>
      </c>
      <c r="D989" s="119">
        <v>2</v>
      </c>
      <c r="E989" s="92">
        <v>0</v>
      </c>
    </row>
    <row r="990" spans="1:5" x14ac:dyDescent="0.35">
      <c r="A990" s="85"/>
      <c r="B990" s="96" t="s">
        <v>626</v>
      </c>
      <c r="C990" s="104" t="s">
        <v>737</v>
      </c>
      <c r="D990" s="119">
        <v>2</v>
      </c>
      <c r="E990" s="92">
        <v>0</v>
      </c>
    </row>
    <row r="991" spans="1:5" x14ac:dyDescent="0.35">
      <c r="A991" s="85"/>
      <c r="B991" s="96" t="s">
        <v>628</v>
      </c>
      <c r="C991" s="104" t="s">
        <v>737</v>
      </c>
      <c r="D991" s="92">
        <v>1</v>
      </c>
      <c r="E991" s="92">
        <v>1</v>
      </c>
    </row>
    <row r="992" spans="1:5" x14ac:dyDescent="0.35">
      <c r="A992" s="85"/>
      <c r="B992" s="96" t="s">
        <v>630</v>
      </c>
      <c r="C992" s="104" t="s">
        <v>737</v>
      </c>
      <c r="D992" s="92">
        <v>4</v>
      </c>
      <c r="E992" s="92">
        <v>1</v>
      </c>
    </row>
    <row r="993" spans="1:5" x14ac:dyDescent="0.35">
      <c r="A993" s="85"/>
      <c r="B993" s="96" t="s">
        <v>632</v>
      </c>
      <c r="C993" s="104" t="s">
        <v>737</v>
      </c>
      <c r="D993" s="92">
        <v>30</v>
      </c>
      <c r="E993" s="92">
        <v>0</v>
      </c>
    </row>
    <row r="994" spans="1:5" x14ac:dyDescent="0.35">
      <c r="A994" s="85"/>
      <c r="B994" s="96" t="s">
        <v>634</v>
      </c>
      <c r="C994" s="104" t="s">
        <v>737</v>
      </c>
      <c r="D994" s="92">
        <v>0</v>
      </c>
      <c r="E994" s="161">
        <v>0</v>
      </c>
    </row>
    <row r="995" spans="1:5" x14ac:dyDescent="0.35">
      <c r="A995" s="85"/>
      <c r="B995" s="96" t="s">
        <v>636</v>
      </c>
      <c r="C995" s="104" t="s">
        <v>737</v>
      </c>
      <c r="D995" s="92">
        <v>0</v>
      </c>
      <c r="E995" s="162">
        <v>0</v>
      </c>
    </row>
    <row r="996" spans="1:5" x14ac:dyDescent="0.35">
      <c r="A996" s="85"/>
      <c r="B996" s="96" t="s">
        <v>637</v>
      </c>
      <c r="C996" s="104" t="s">
        <v>737</v>
      </c>
      <c r="D996" s="92">
        <v>0</v>
      </c>
      <c r="E996" s="162">
        <v>0</v>
      </c>
    </row>
    <row r="997" spans="1:5" x14ac:dyDescent="0.35">
      <c r="A997" s="249" t="s">
        <v>638</v>
      </c>
      <c r="B997" s="250"/>
      <c r="C997" s="251"/>
      <c r="D997" s="103">
        <f>SUM(D986:D996)</f>
        <v>3203</v>
      </c>
      <c r="E997" s="103">
        <f>SUM(E986:E996)</f>
        <v>19</v>
      </c>
    </row>
    <row r="998" spans="1:5" x14ac:dyDescent="0.35">
      <c r="A998" s="85"/>
      <c r="B998" s="96" t="s">
        <v>617</v>
      </c>
      <c r="C998" s="104" t="s">
        <v>738</v>
      </c>
      <c r="D998" s="160">
        <v>416</v>
      </c>
      <c r="E998" s="109">
        <f>'[1]Rekap edit'!O358</f>
        <v>0</v>
      </c>
    </row>
    <row r="999" spans="1:5" x14ac:dyDescent="0.35">
      <c r="A999" s="85"/>
      <c r="B999" s="96" t="s">
        <v>619</v>
      </c>
      <c r="C999" s="104" t="s">
        <v>738</v>
      </c>
      <c r="D999" s="160">
        <v>133</v>
      </c>
      <c r="E999" s="109">
        <f>'[1]Rekap edit'!O359</f>
        <v>0</v>
      </c>
    </row>
    <row r="1000" spans="1:5" x14ac:dyDescent="0.35">
      <c r="A1000" s="85"/>
      <c r="B1000" s="96" t="s">
        <v>621</v>
      </c>
      <c r="C1000" s="104" t="s">
        <v>738</v>
      </c>
      <c r="D1000" s="160">
        <v>766</v>
      </c>
      <c r="E1000" s="109">
        <f>'[1]Rekap edit'!O360</f>
        <v>0</v>
      </c>
    </row>
    <row r="1001" spans="1:5" x14ac:dyDescent="0.35">
      <c r="A1001" s="85"/>
      <c r="B1001" s="96" t="s">
        <v>623</v>
      </c>
      <c r="C1001" s="104" t="s">
        <v>738</v>
      </c>
      <c r="D1001" s="160">
        <v>233</v>
      </c>
      <c r="E1001" s="109">
        <f>'[1]Rekap edit'!O361</f>
        <v>0</v>
      </c>
    </row>
    <row r="1002" spans="1:5" x14ac:dyDescent="0.35">
      <c r="A1002" s="85"/>
      <c r="B1002" s="96" t="s">
        <v>626</v>
      </c>
      <c r="C1002" s="104" t="s">
        <v>738</v>
      </c>
      <c r="D1002" s="160">
        <v>44</v>
      </c>
      <c r="E1002" s="109">
        <f>'[1]Rekap edit'!O362</f>
        <v>0</v>
      </c>
    </row>
    <row r="1003" spans="1:5" x14ac:dyDescent="0.35">
      <c r="A1003" s="85"/>
      <c r="B1003" s="96" t="s">
        <v>628</v>
      </c>
      <c r="C1003" s="104" t="s">
        <v>738</v>
      </c>
      <c r="D1003" s="160">
        <v>47</v>
      </c>
      <c r="E1003" s="109">
        <f>'[1]Rekap edit'!O363</f>
        <v>0</v>
      </c>
    </row>
    <row r="1004" spans="1:5" x14ac:dyDescent="0.35">
      <c r="A1004" s="85"/>
      <c r="B1004" s="96" t="s">
        <v>630</v>
      </c>
      <c r="C1004" s="104" t="s">
        <v>738</v>
      </c>
      <c r="D1004" s="160">
        <v>20</v>
      </c>
      <c r="E1004" s="109">
        <f>'[1]Rekap edit'!O364</f>
        <v>0</v>
      </c>
    </row>
    <row r="1005" spans="1:5" x14ac:dyDescent="0.35">
      <c r="A1005" s="85"/>
      <c r="B1005" s="96" t="s">
        <v>632</v>
      </c>
      <c r="C1005" s="104" t="s">
        <v>738</v>
      </c>
      <c r="D1005" s="160">
        <v>0</v>
      </c>
      <c r="E1005" s="109">
        <f>'[1]Rekap edit'!O365</f>
        <v>0</v>
      </c>
    </row>
    <row r="1006" spans="1:5" x14ac:dyDescent="0.35">
      <c r="A1006" s="85"/>
      <c r="B1006" s="96" t="s">
        <v>634</v>
      </c>
      <c r="C1006" s="104" t="s">
        <v>738</v>
      </c>
      <c r="D1006" s="160">
        <v>0</v>
      </c>
      <c r="E1006" s="109">
        <f>'[1]Rekap edit'!O366</f>
        <v>0</v>
      </c>
    </row>
    <row r="1007" spans="1:5" x14ac:dyDescent="0.35">
      <c r="A1007" s="85"/>
      <c r="B1007" s="96" t="s">
        <v>636</v>
      </c>
      <c r="C1007" s="104" t="s">
        <v>738</v>
      </c>
      <c r="D1007" s="160">
        <v>0</v>
      </c>
      <c r="E1007" s="109">
        <f>'[1]Rekap edit'!O367</f>
        <v>0</v>
      </c>
    </row>
    <row r="1008" spans="1:5" x14ac:dyDescent="0.35">
      <c r="A1008" s="85"/>
      <c r="B1008" s="96" t="s">
        <v>637</v>
      </c>
      <c r="C1008" s="104" t="s">
        <v>738</v>
      </c>
      <c r="D1008" s="160">
        <v>0</v>
      </c>
      <c r="E1008" s="109">
        <f>'[1]Rekap edit'!O368</f>
        <v>0</v>
      </c>
    </row>
    <row r="1009" spans="1:5" x14ac:dyDescent="0.35">
      <c r="A1009" s="249" t="s">
        <v>638</v>
      </c>
      <c r="B1009" s="250"/>
      <c r="C1009" s="251"/>
      <c r="D1009" s="103">
        <f>SUM(D998:D1008)</f>
        <v>1659</v>
      </c>
      <c r="E1009" s="103">
        <f>SUM(E998:E1008)</f>
        <v>0</v>
      </c>
    </row>
  </sheetData>
  <mergeCells count="108">
    <mergeCell ref="A973:C973"/>
    <mergeCell ref="A985:C985"/>
    <mergeCell ref="A997:C997"/>
    <mergeCell ref="A1009:C1009"/>
    <mergeCell ref="A901:C901"/>
    <mergeCell ref="A913:C913"/>
    <mergeCell ref="A925:C925"/>
    <mergeCell ref="A937:C937"/>
    <mergeCell ref="A949:C949"/>
    <mergeCell ref="A961:C961"/>
    <mergeCell ref="P885:P886"/>
    <mergeCell ref="Q885:Q886"/>
    <mergeCell ref="R885:R886"/>
    <mergeCell ref="S885:S886"/>
    <mergeCell ref="T885:T886"/>
    <mergeCell ref="A889:C889"/>
    <mergeCell ref="A877:C877"/>
    <mergeCell ref="G884:H886"/>
    <mergeCell ref="I884:T884"/>
    <mergeCell ref="I885:I886"/>
    <mergeCell ref="J885:J886"/>
    <mergeCell ref="K885:K886"/>
    <mergeCell ref="L885:L886"/>
    <mergeCell ref="M885:M886"/>
    <mergeCell ref="N885:N886"/>
    <mergeCell ref="O885:O886"/>
    <mergeCell ref="R867:R869"/>
    <mergeCell ref="I868:I869"/>
    <mergeCell ref="J868:J869"/>
    <mergeCell ref="K868:K869"/>
    <mergeCell ref="L868:L869"/>
    <mergeCell ref="M868:M869"/>
    <mergeCell ref="N868:N869"/>
    <mergeCell ref="O868:O869"/>
    <mergeCell ref="P868:P869"/>
    <mergeCell ref="Q868:Q869"/>
    <mergeCell ref="A841:C841"/>
    <mergeCell ref="A853:C853"/>
    <mergeCell ref="A865:C865"/>
    <mergeCell ref="G867:H869"/>
    <mergeCell ref="I867:K867"/>
    <mergeCell ref="L867:Q867"/>
    <mergeCell ref="A769:C769"/>
    <mergeCell ref="A781:C781"/>
    <mergeCell ref="A793:C793"/>
    <mergeCell ref="A805:C805"/>
    <mergeCell ref="A817:C817"/>
    <mergeCell ref="A829:C829"/>
    <mergeCell ref="A697:C697"/>
    <mergeCell ref="A709:C709"/>
    <mergeCell ref="A721:C721"/>
    <mergeCell ref="A733:C733"/>
    <mergeCell ref="A745:C745"/>
    <mergeCell ref="A757:C757"/>
    <mergeCell ref="A625:C625"/>
    <mergeCell ref="A637:C637"/>
    <mergeCell ref="A649:C649"/>
    <mergeCell ref="A661:C661"/>
    <mergeCell ref="A673:C673"/>
    <mergeCell ref="A685:C685"/>
    <mergeCell ref="A553:C553"/>
    <mergeCell ref="A565:C565"/>
    <mergeCell ref="A577:C577"/>
    <mergeCell ref="A589:C589"/>
    <mergeCell ref="A601:C601"/>
    <mergeCell ref="A613:C613"/>
    <mergeCell ref="A469:C469"/>
    <mergeCell ref="A493:C493"/>
    <mergeCell ref="A505:C505"/>
    <mergeCell ref="A517:C517"/>
    <mergeCell ref="A529:C529"/>
    <mergeCell ref="A541:C541"/>
    <mergeCell ref="A397:C397"/>
    <mergeCell ref="A409:C409"/>
    <mergeCell ref="A421:C421"/>
    <mergeCell ref="A433:C433"/>
    <mergeCell ref="A445:C445"/>
    <mergeCell ref="A457:C457"/>
    <mergeCell ref="A313:C313"/>
    <mergeCell ref="A325:C325"/>
    <mergeCell ref="A349:C349"/>
    <mergeCell ref="A361:C361"/>
    <mergeCell ref="A373:C373"/>
    <mergeCell ref="A385:C385"/>
    <mergeCell ref="A241:C241"/>
    <mergeCell ref="A253:C253"/>
    <mergeCell ref="A265:C265"/>
    <mergeCell ref="A277:C277"/>
    <mergeCell ref="A289:C289"/>
    <mergeCell ref="A301:C301"/>
    <mergeCell ref="A157:C157"/>
    <mergeCell ref="A169:C169"/>
    <mergeCell ref="A181:C181"/>
    <mergeCell ref="A205:C205"/>
    <mergeCell ref="A217:C217"/>
    <mergeCell ref="A229:C229"/>
    <mergeCell ref="A85:C85"/>
    <mergeCell ref="A97:C97"/>
    <mergeCell ref="A109:C109"/>
    <mergeCell ref="A121:C121"/>
    <mergeCell ref="A133:C133"/>
    <mergeCell ref="A145:C145"/>
    <mergeCell ref="A13:C13"/>
    <mergeCell ref="A25:C25"/>
    <mergeCell ref="A37:C37"/>
    <mergeCell ref="A49:C49"/>
    <mergeCell ref="A61:C61"/>
    <mergeCell ref="A73:C7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52"/>
  <sheetViews>
    <sheetView zoomScale="80" zoomScaleNormal="80" workbookViewId="0">
      <pane xSplit="3" ySplit="3" topLeftCell="D277" activePane="bottomRight" state="frozen"/>
      <selection pane="topRight"/>
      <selection pane="bottomLeft"/>
      <selection pane="bottomRight" activeCell="D6" sqref="D6"/>
    </sheetView>
  </sheetViews>
  <sheetFormatPr defaultColWidth="9.26953125" defaultRowHeight="14.5" x14ac:dyDescent="0.35"/>
  <cols>
    <col min="1" max="1" width="5.26953125" style="1" customWidth="1"/>
    <col min="2" max="2" width="21.26953125" style="1" customWidth="1"/>
    <col min="3" max="3" width="37.54296875" style="1" customWidth="1"/>
    <col min="4" max="4" width="14" style="2" customWidth="1"/>
    <col min="5" max="5" width="14" style="3" customWidth="1"/>
    <col min="6" max="6" width="14" style="4" customWidth="1"/>
    <col min="7" max="7" width="14" style="2" customWidth="1"/>
    <col min="8" max="8" width="14" style="3" customWidth="1"/>
    <col min="9" max="9" width="14" style="4" customWidth="1"/>
    <col min="10" max="10" width="14" style="2" customWidth="1"/>
    <col min="11" max="11" width="14" style="3" customWidth="1"/>
    <col min="12" max="12" width="14" style="4" customWidth="1"/>
    <col min="13" max="13" width="14" style="2" customWidth="1"/>
    <col min="14" max="14" width="14" style="3" customWidth="1"/>
    <col min="15" max="15" width="14" style="4" customWidth="1"/>
    <col min="16" max="16" width="14" style="2" customWidth="1"/>
    <col min="17" max="17" width="14" style="3" customWidth="1"/>
    <col min="18" max="18" width="14" style="4" customWidth="1"/>
    <col min="19" max="19" width="14" style="2" customWidth="1"/>
    <col min="20" max="20" width="14" style="3" customWidth="1"/>
    <col min="21" max="21" width="14" style="4" customWidth="1"/>
  </cols>
  <sheetData>
    <row r="1" spans="1:21" ht="18.5" x14ac:dyDescent="0.35">
      <c r="A1" s="341" t="s">
        <v>0</v>
      </c>
      <c r="B1" s="341"/>
      <c r="C1" s="341"/>
    </row>
    <row r="2" spans="1:21" x14ac:dyDescent="0.35">
      <c r="A2" s="334" t="s">
        <v>1</v>
      </c>
      <c r="B2" s="334" t="s">
        <v>2</v>
      </c>
      <c r="C2" s="334" t="s">
        <v>3</v>
      </c>
      <c r="D2" s="340" t="s">
        <v>588</v>
      </c>
      <c r="E2" s="340"/>
      <c r="F2" s="340"/>
      <c r="G2" s="340" t="s">
        <v>589</v>
      </c>
      <c r="H2" s="340"/>
      <c r="I2" s="340"/>
      <c r="J2" s="340" t="s">
        <v>590</v>
      </c>
      <c r="K2" s="340"/>
      <c r="L2" s="340"/>
      <c r="M2" s="340" t="s">
        <v>591</v>
      </c>
      <c r="N2" s="340"/>
      <c r="O2" s="340"/>
      <c r="P2" s="340" t="s">
        <v>592</v>
      </c>
      <c r="Q2" s="340"/>
      <c r="R2" s="340"/>
      <c r="S2" s="340" t="s">
        <v>593</v>
      </c>
      <c r="T2" s="340"/>
      <c r="U2" s="340"/>
    </row>
    <row r="3" spans="1:21" ht="30" customHeight="1" x14ac:dyDescent="0.35">
      <c r="A3" s="334"/>
      <c r="B3" s="334"/>
      <c r="C3" s="334"/>
      <c r="D3" s="6" t="s">
        <v>594</v>
      </c>
      <c r="E3" s="5" t="s">
        <v>595</v>
      </c>
      <c r="F3" s="7" t="s">
        <v>596</v>
      </c>
      <c r="G3" s="6" t="s">
        <v>594</v>
      </c>
      <c r="H3" s="5" t="s">
        <v>595</v>
      </c>
      <c r="I3" s="7" t="s">
        <v>596</v>
      </c>
      <c r="J3" s="6" t="s">
        <v>594</v>
      </c>
      <c r="K3" s="5" t="s">
        <v>595</v>
      </c>
      <c r="L3" s="7" t="s">
        <v>596</v>
      </c>
      <c r="M3" s="6" t="s">
        <v>594</v>
      </c>
      <c r="N3" s="5" t="s">
        <v>595</v>
      </c>
      <c r="O3" s="7" t="s">
        <v>596</v>
      </c>
      <c r="P3" s="6" t="s">
        <v>594</v>
      </c>
      <c r="Q3" s="5" t="s">
        <v>595</v>
      </c>
      <c r="R3" s="7" t="s">
        <v>596</v>
      </c>
      <c r="S3" s="6" t="s">
        <v>594</v>
      </c>
      <c r="T3" s="5" t="s">
        <v>595</v>
      </c>
      <c r="U3" s="7" t="s">
        <v>596</v>
      </c>
    </row>
    <row r="4" spans="1:21" x14ac:dyDescent="0.35">
      <c r="A4" s="8">
        <v>1</v>
      </c>
      <c r="B4" s="9" t="s">
        <v>15</v>
      </c>
      <c r="C4" s="10" t="s">
        <v>16</v>
      </c>
      <c r="D4" s="11"/>
      <c r="E4" s="12" t="e">
        <f>#REF!</f>
        <v>#REF!</v>
      </c>
      <c r="F4" s="11" t="e">
        <f>E4/D4</f>
        <v>#REF!</v>
      </c>
      <c r="G4" s="11"/>
      <c r="H4" s="12"/>
      <c r="I4" s="11" t="e">
        <f t="shared" ref="I4:I67" si="0">H4/G4</f>
        <v>#DIV/0!</v>
      </c>
      <c r="J4" s="11"/>
      <c r="K4" s="12"/>
      <c r="L4" s="11" t="e">
        <f t="shared" ref="L4:L67" si="1">K4/J4</f>
        <v>#DIV/0!</v>
      </c>
      <c r="M4" s="11"/>
      <c r="N4" s="12"/>
      <c r="O4" s="11" t="e">
        <f t="shared" ref="O4:O67" si="2">N4/M4</f>
        <v>#DIV/0!</v>
      </c>
      <c r="P4" s="11"/>
      <c r="Q4" s="12"/>
      <c r="R4" s="11" t="e">
        <f t="shared" ref="R4:R67" si="3">Q4/P4</f>
        <v>#DIV/0!</v>
      </c>
      <c r="S4" s="11"/>
      <c r="T4" s="12"/>
      <c r="U4" s="11" t="e">
        <f t="shared" ref="U4:U67" si="4">T4/S4</f>
        <v>#DIV/0!</v>
      </c>
    </row>
    <row r="5" spans="1:21" x14ac:dyDescent="0.35">
      <c r="A5" s="8">
        <v>2</v>
      </c>
      <c r="B5" s="9" t="s">
        <v>15</v>
      </c>
      <c r="C5" s="10" t="s">
        <v>17</v>
      </c>
      <c r="D5" s="13"/>
      <c r="E5" s="12" t="e">
        <f>#REF!</f>
        <v>#REF!</v>
      </c>
      <c r="F5" s="11" t="e">
        <f t="shared" ref="F5:F68" si="5">E5/D5</f>
        <v>#REF!</v>
      </c>
      <c r="G5" s="13"/>
      <c r="H5" s="12"/>
      <c r="I5" s="11" t="e">
        <f t="shared" si="0"/>
        <v>#DIV/0!</v>
      </c>
      <c r="J5" s="13"/>
      <c r="K5" s="12"/>
      <c r="L5" s="11" t="e">
        <f t="shared" si="1"/>
        <v>#DIV/0!</v>
      </c>
      <c r="M5" s="13"/>
      <c r="N5" s="12"/>
      <c r="O5" s="11" t="e">
        <f t="shared" si="2"/>
        <v>#DIV/0!</v>
      </c>
      <c r="P5" s="13"/>
      <c r="Q5" s="12"/>
      <c r="R5" s="11" t="e">
        <f t="shared" si="3"/>
        <v>#DIV/0!</v>
      </c>
      <c r="S5" s="13"/>
      <c r="T5" s="12"/>
      <c r="U5" s="11" t="e">
        <f t="shared" si="4"/>
        <v>#DIV/0!</v>
      </c>
    </row>
    <row r="6" spans="1:21" x14ac:dyDescent="0.35">
      <c r="A6" s="8">
        <v>3</v>
      </c>
      <c r="B6" s="9" t="s">
        <v>15</v>
      </c>
      <c r="C6" s="10" t="s">
        <v>18</v>
      </c>
      <c r="D6" s="13"/>
      <c r="E6" s="12" t="e">
        <f>#REF!</f>
        <v>#REF!</v>
      </c>
      <c r="F6" s="11" t="e">
        <f t="shared" si="5"/>
        <v>#REF!</v>
      </c>
      <c r="G6" s="13"/>
      <c r="H6" s="12"/>
      <c r="I6" s="11" t="e">
        <f t="shared" si="0"/>
        <v>#DIV/0!</v>
      </c>
      <c r="J6" s="13"/>
      <c r="K6" s="12"/>
      <c r="L6" s="11" t="e">
        <f t="shared" si="1"/>
        <v>#DIV/0!</v>
      </c>
      <c r="M6" s="13"/>
      <c r="N6" s="12"/>
      <c r="O6" s="11" t="e">
        <f t="shared" si="2"/>
        <v>#DIV/0!</v>
      </c>
      <c r="P6" s="13"/>
      <c r="Q6" s="12"/>
      <c r="R6" s="11" t="e">
        <f t="shared" si="3"/>
        <v>#DIV/0!</v>
      </c>
      <c r="S6" s="13"/>
      <c r="T6" s="12"/>
      <c r="U6" s="11" t="e">
        <f t="shared" si="4"/>
        <v>#DIV/0!</v>
      </c>
    </row>
    <row r="7" spans="1:21" x14ac:dyDescent="0.35">
      <c r="A7" s="8">
        <v>4</v>
      </c>
      <c r="B7" s="9" t="s">
        <v>15</v>
      </c>
      <c r="C7" s="10" t="s">
        <v>19</v>
      </c>
      <c r="D7" s="13"/>
      <c r="E7" s="12" t="e">
        <f>#REF!</f>
        <v>#REF!</v>
      </c>
      <c r="F7" s="11" t="e">
        <f t="shared" si="5"/>
        <v>#REF!</v>
      </c>
      <c r="G7" s="13"/>
      <c r="H7" s="12"/>
      <c r="I7" s="11" t="e">
        <f t="shared" si="0"/>
        <v>#DIV/0!</v>
      </c>
      <c r="J7" s="13"/>
      <c r="K7" s="12"/>
      <c r="L7" s="11" t="e">
        <f t="shared" si="1"/>
        <v>#DIV/0!</v>
      </c>
      <c r="M7" s="13"/>
      <c r="N7" s="12"/>
      <c r="O7" s="11" t="e">
        <f t="shared" si="2"/>
        <v>#DIV/0!</v>
      </c>
      <c r="P7" s="13"/>
      <c r="Q7" s="12"/>
      <c r="R7" s="11" t="e">
        <f t="shared" si="3"/>
        <v>#DIV/0!</v>
      </c>
      <c r="S7" s="13"/>
      <c r="T7" s="12"/>
      <c r="U7" s="11" t="e">
        <f t="shared" si="4"/>
        <v>#DIV/0!</v>
      </c>
    </row>
    <row r="8" spans="1:21" x14ac:dyDescent="0.35">
      <c r="A8" s="8">
        <v>5</v>
      </c>
      <c r="B8" s="9" t="s">
        <v>15</v>
      </c>
      <c r="C8" s="10" t="s">
        <v>20</v>
      </c>
      <c r="D8" s="13"/>
      <c r="E8" s="12" t="e">
        <f>#REF!</f>
        <v>#REF!</v>
      </c>
      <c r="F8" s="11" t="e">
        <f t="shared" si="5"/>
        <v>#REF!</v>
      </c>
      <c r="G8" s="13"/>
      <c r="H8" s="12"/>
      <c r="I8" s="11" t="e">
        <f t="shared" si="0"/>
        <v>#DIV/0!</v>
      </c>
      <c r="J8" s="13"/>
      <c r="K8" s="12"/>
      <c r="L8" s="11" t="e">
        <f t="shared" si="1"/>
        <v>#DIV/0!</v>
      </c>
      <c r="M8" s="13"/>
      <c r="N8" s="12"/>
      <c r="O8" s="11" t="e">
        <f t="shared" si="2"/>
        <v>#DIV/0!</v>
      </c>
      <c r="P8" s="13"/>
      <c r="Q8" s="12"/>
      <c r="R8" s="11" t="e">
        <f t="shared" si="3"/>
        <v>#DIV/0!</v>
      </c>
      <c r="S8" s="13"/>
      <c r="T8" s="12"/>
      <c r="U8" s="11" t="e">
        <f t="shared" si="4"/>
        <v>#DIV/0!</v>
      </c>
    </row>
    <row r="9" spans="1:21" x14ac:dyDescent="0.35">
      <c r="A9" s="8">
        <v>6</v>
      </c>
      <c r="B9" s="9" t="s">
        <v>15</v>
      </c>
      <c r="C9" s="10" t="s">
        <v>21</v>
      </c>
      <c r="D9" s="13"/>
      <c r="E9" s="12" t="e">
        <f>#REF!</f>
        <v>#REF!</v>
      </c>
      <c r="F9" s="11" t="e">
        <f t="shared" si="5"/>
        <v>#REF!</v>
      </c>
      <c r="G9" s="13"/>
      <c r="H9" s="12"/>
      <c r="I9" s="11" t="e">
        <f t="shared" si="0"/>
        <v>#DIV/0!</v>
      </c>
      <c r="J9" s="13"/>
      <c r="K9" s="12"/>
      <c r="L9" s="11" t="e">
        <f t="shared" si="1"/>
        <v>#DIV/0!</v>
      </c>
      <c r="M9" s="13"/>
      <c r="N9" s="12"/>
      <c r="O9" s="11" t="e">
        <f t="shared" si="2"/>
        <v>#DIV/0!</v>
      </c>
      <c r="P9" s="13"/>
      <c r="Q9" s="12"/>
      <c r="R9" s="11" t="e">
        <f t="shared" si="3"/>
        <v>#DIV/0!</v>
      </c>
      <c r="S9" s="13"/>
      <c r="T9" s="12"/>
      <c r="U9" s="11" t="e">
        <f t="shared" si="4"/>
        <v>#DIV/0!</v>
      </c>
    </row>
    <row r="10" spans="1:21" x14ac:dyDescent="0.35">
      <c r="A10" s="8">
        <v>7</v>
      </c>
      <c r="B10" s="9" t="s">
        <v>15</v>
      </c>
      <c r="C10" s="10" t="s">
        <v>22</v>
      </c>
      <c r="D10" s="13"/>
      <c r="E10" s="12" t="e">
        <f>#REF!</f>
        <v>#REF!</v>
      </c>
      <c r="F10" s="11" t="e">
        <f t="shared" si="5"/>
        <v>#REF!</v>
      </c>
      <c r="G10" s="13"/>
      <c r="H10" s="12"/>
      <c r="I10" s="11" t="e">
        <f t="shared" si="0"/>
        <v>#DIV/0!</v>
      </c>
      <c r="J10" s="13"/>
      <c r="K10" s="12"/>
      <c r="L10" s="11" t="e">
        <f t="shared" si="1"/>
        <v>#DIV/0!</v>
      </c>
      <c r="M10" s="13"/>
      <c r="N10" s="12"/>
      <c r="O10" s="11" t="e">
        <f t="shared" si="2"/>
        <v>#DIV/0!</v>
      </c>
      <c r="P10" s="13"/>
      <c r="Q10" s="12"/>
      <c r="R10" s="11" t="e">
        <f t="shared" si="3"/>
        <v>#DIV/0!</v>
      </c>
      <c r="S10" s="13"/>
      <c r="T10" s="12"/>
      <c r="U10" s="11" t="e">
        <f t="shared" si="4"/>
        <v>#DIV/0!</v>
      </c>
    </row>
    <row r="11" spans="1:21" x14ac:dyDescent="0.35">
      <c r="A11" s="8">
        <v>8</v>
      </c>
      <c r="B11" s="9" t="s">
        <v>15</v>
      </c>
      <c r="C11" s="10" t="s">
        <v>23</v>
      </c>
      <c r="D11" s="13"/>
      <c r="E11" s="12" t="e">
        <f>#REF!</f>
        <v>#REF!</v>
      </c>
      <c r="F11" s="11" t="e">
        <f t="shared" si="5"/>
        <v>#REF!</v>
      </c>
      <c r="G11" s="13"/>
      <c r="H11" s="12"/>
      <c r="I11" s="11" t="e">
        <f t="shared" si="0"/>
        <v>#DIV/0!</v>
      </c>
      <c r="J11" s="13"/>
      <c r="K11" s="12"/>
      <c r="L11" s="11" t="e">
        <f t="shared" si="1"/>
        <v>#DIV/0!</v>
      </c>
      <c r="M11" s="13"/>
      <c r="N11" s="12"/>
      <c r="O11" s="11" t="e">
        <f t="shared" si="2"/>
        <v>#DIV/0!</v>
      </c>
      <c r="P11" s="13"/>
      <c r="Q11" s="12"/>
      <c r="R11" s="11" t="e">
        <f t="shared" si="3"/>
        <v>#DIV/0!</v>
      </c>
      <c r="S11" s="13"/>
      <c r="T11" s="12"/>
      <c r="U11" s="11" t="e">
        <f t="shared" si="4"/>
        <v>#DIV/0!</v>
      </c>
    </row>
    <row r="12" spans="1:21" x14ac:dyDescent="0.35">
      <c r="A12" s="8">
        <v>9</v>
      </c>
      <c r="B12" s="9" t="s">
        <v>15</v>
      </c>
      <c r="C12" s="10" t="s">
        <v>24</v>
      </c>
      <c r="D12" s="13"/>
      <c r="E12" s="12" t="e">
        <f>#REF!</f>
        <v>#REF!</v>
      </c>
      <c r="F12" s="11" t="e">
        <f t="shared" si="5"/>
        <v>#REF!</v>
      </c>
      <c r="G12" s="13"/>
      <c r="H12" s="12"/>
      <c r="I12" s="11" t="e">
        <f t="shared" si="0"/>
        <v>#DIV/0!</v>
      </c>
      <c r="J12" s="13"/>
      <c r="K12" s="12"/>
      <c r="L12" s="11" t="e">
        <f t="shared" si="1"/>
        <v>#DIV/0!</v>
      </c>
      <c r="M12" s="13"/>
      <c r="N12" s="12"/>
      <c r="O12" s="11" t="e">
        <f t="shared" si="2"/>
        <v>#DIV/0!</v>
      </c>
      <c r="P12" s="13"/>
      <c r="Q12" s="12"/>
      <c r="R12" s="11" t="e">
        <f t="shared" si="3"/>
        <v>#DIV/0!</v>
      </c>
      <c r="S12" s="13"/>
      <c r="T12" s="12"/>
      <c r="U12" s="11" t="e">
        <f t="shared" si="4"/>
        <v>#DIV/0!</v>
      </c>
    </row>
    <row r="13" spans="1:21" x14ac:dyDescent="0.35">
      <c r="A13" s="8">
        <v>10</v>
      </c>
      <c r="B13" s="9" t="s">
        <v>15</v>
      </c>
      <c r="C13" s="10" t="s">
        <v>25</v>
      </c>
      <c r="D13" s="13"/>
      <c r="E13" s="12" t="e">
        <f>#REF!</f>
        <v>#REF!</v>
      </c>
      <c r="F13" s="11" t="e">
        <f t="shared" si="5"/>
        <v>#REF!</v>
      </c>
      <c r="G13" s="13"/>
      <c r="H13" s="12"/>
      <c r="I13" s="11" t="e">
        <f t="shared" si="0"/>
        <v>#DIV/0!</v>
      </c>
      <c r="J13" s="13"/>
      <c r="K13" s="12"/>
      <c r="L13" s="11" t="e">
        <f t="shared" si="1"/>
        <v>#DIV/0!</v>
      </c>
      <c r="M13" s="13"/>
      <c r="N13" s="12"/>
      <c r="O13" s="11" t="e">
        <f t="shared" si="2"/>
        <v>#DIV/0!</v>
      </c>
      <c r="P13" s="13"/>
      <c r="Q13" s="12"/>
      <c r="R13" s="11" t="e">
        <f t="shared" si="3"/>
        <v>#DIV/0!</v>
      </c>
      <c r="S13" s="13"/>
      <c r="T13" s="12"/>
      <c r="U13" s="11" t="e">
        <f t="shared" si="4"/>
        <v>#DIV/0!</v>
      </c>
    </row>
    <row r="14" spans="1:21" x14ac:dyDescent="0.35">
      <c r="A14" s="8">
        <v>11</v>
      </c>
      <c r="B14" s="9" t="s">
        <v>15</v>
      </c>
      <c r="C14" s="10" t="s">
        <v>26</v>
      </c>
      <c r="D14" s="13"/>
      <c r="E14" s="12" t="e">
        <f>#REF!</f>
        <v>#REF!</v>
      </c>
      <c r="F14" s="11" t="e">
        <f t="shared" si="5"/>
        <v>#REF!</v>
      </c>
      <c r="G14" s="13"/>
      <c r="H14" s="12"/>
      <c r="I14" s="11" t="e">
        <f t="shared" si="0"/>
        <v>#DIV/0!</v>
      </c>
      <c r="J14" s="13"/>
      <c r="K14" s="12"/>
      <c r="L14" s="11" t="e">
        <f t="shared" si="1"/>
        <v>#DIV/0!</v>
      </c>
      <c r="M14" s="13"/>
      <c r="N14" s="12"/>
      <c r="O14" s="11" t="e">
        <f t="shared" si="2"/>
        <v>#DIV/0!</v>
      </c>
      <c r="P14" s="13"/>
      <c r="Q14" s="12"/>
      <c r="R14" s="11" t="e">
        <f t="shared" si="3"/>
        <v>#DIV/0!</v>
      </c>
      <c r="S14" s="13"/>
      <c r="T14" s="12"/>
      <c r="U14" s="11" t="e">
        <f t="shared" si="4"/>
        <v>#DIV/0!</v>
      </c>
    </row>
    <row r="15" spans="1:21" x14ac:dyDescent="0.35">
      <c r="A15" s="8">
        <v>12</v>
      </c>
      <c r="B15" s="9" t="s">
        <v>15</v>
      </c>
      <c r="C15" s="10" t="s">
        <v>27</v>
      </c>
      <c r="D15" s="13"/>
      <c r="E15" s="12" t="e">
        <f>#REF!</f>
        <v>#REF!</v>
      </c>
      <c r="F15" s="11" t="e">
        <f t="shared" si="5"/>
        <v>#REF!</v>
      </c>
      <c r="G15" s="13"/>
      <c r="H15" s="12"/>
      <c r="I15" s="11" t="e">
        <f t="shared" si="0"/>
        <v>#DIV/0!</v>
      </c>
      <c r="J15" s="13"/>
      <c r="K15" s="12"/>
      <c r="L15" s="11" t="e">
        <f t="shared" si="1"/>
        <v>#DIV/0!</v>
      </c>
      <c r="M15" s="13"/>
      <c r="N15" s="12"/>
      <c r="O15" s="11" t="e">
        <f t="shared" si="2"/>
        <v>#DIV/0!</v>
      </c>
      <c r="P15" s="13"/>
      <c r="Q15" s="12"/>
      <c r="R15" s="11" t="e">
        <f t="shared" si="3"/>
        <v>#DIV/0!</v>
      </c>
      <c r="S15" s="13"/>
      <c r="T15" s="12"/>
      <c r="U15" s="11" t="e">
        <f t="shared" si="4"/>
        <v>#DIV/0!</v>
      </c>
    </row>
    <row r="16" spans="1:21" x14ac:dyDescent="0.35">
      <c r="A16" s="8">
        <v>13</v>
      </c>
      <c r="B16" s="9" t="s">
        <v>15</v>
      </c>
      <c r="C16" s="10" t="s">
        <v>28</v>
      </c>
      <c r="D16" s="13"/>
      <c r="E16" s="12" t="e">
        <f>#REF!</f>
        <v>#REF!</v>
      </c>
      <c r="F16" s="11" t="e">
        <f t="shared" si="5"/>
        <v>#REF!</v>
      </c>
      <c r="G16" s="13"/>
      <c r="H16" s="12"/>
      <c r="I16" s="11" t="e">
        <f t="shared" si="0"/>
        <v>#DIV/0!</v>
      </c>
      <c r="J16" s="13"/>
      <c r="K16" s="12"/>
      <c r="L16" s="11" t="e">
        <f t="shared" si="1"/>
        <v>#DIV/0!</v>
      </c>
      <c r="M16" s="13"/>
      <c r="N16" s="12"/>
      <c r="O16" s="11" t="e">
        <f t="shared" si="2"/>
        <v>#DIV/0!</v>
      </c>
      <c r="P16" s="13"/>
      <c r="Q16" s="12"/>
      <c r="R16" s="11" t="e">
        <f t="shared" si="3"/>
        <v>#DIV/0!</v>
      </c>
      <c r="S16" s="13"/>
      <c r="T16" s="12"/>
      <c r="U16" s="11" t="e">
        <f t="shared" si="4"/>
        <v>#DIV/0!</v>
      </c>
    </row>
    <row r="17" spans="1:21" x14ac:dyDescent="0.35">
      <c r="A17" s="8">
        <v>14</v>
      </c>
      <c r="B17" s="9" t="s">
        <v>15</v>
      </c>
      <c r="C17" s="10" t="s">
        <v>29</v>
      </c>
      <c r="D17" s="13"/>
      <c r="E17" s="12" t="e">
        <f>#REF!</f>
        <v>#REF!</v>
      </c>
      <c r="F17" s="11" t="e">
        <f t="shared" si="5"/>
        <v>#REF!</v>
      </c>
      <c r="G17" s="13"/>
      <c r="H17" s="12"/>
      <c r="I17" s="11" t="e">
        <f t="shared" si="0"/>
        <v>#DIV/0!</v>
      </c>
      <c r="J17" s="13"/>
      <c r="K17" s="12"/>
      <c r="L17" s="11" t="e">
        <f t="shared" si="1"/>
        <v>#DIV/0!</v>
      </c>
      <c r="M17" s="13"/>
      <c r="N17" s="12"/>
      <c r="O17" s="11" t="e">
        <f t="shared" si="2"/>
        <v>#DIV/0!</v>
      </c>
      <c r="P17" s="13"/>
      <c r="Q17" s="12"/>
      <c r="R17" s="11" t="e">
        <f t="shared" si="3"/>
        <v>#DIV/0!</v>
      </c>
      <c r="S17" s="13"/>
      <c r="T17" s="12"/>
      <c r="U17" s="11" t="e">
        <f t="shared" si="4"/>
        <v>#DIV/0!</v>
      </c>
    </row>
    <row r="18" spans="1:21" x14ac:dyDescent="0.35">
      <c r="A18" s="8">
        <v>15</v>
      </c>
      <c r="B18" s="9" t="s">
        <v>15</v>
      </c>
      <c r="C18" s="10" t="s">
        <v>30</v>
      </c>
      <c r="D18" s="13"/>
      <c r="E18" s="12" t="e">
        <f>#REF!</f>
        <v>#REF!</v>
      </c>
      <c r="F18" s="11" t="e">
        <f t="shared" si="5"/>
        <v>#REF!</v>
      </c>
      <c r="G18" s="13"/>
      <c r="H18" s="12"/>
      <c r="I18" s="11" t="e">
        <f t="shared" si="0"/>
        <v>#DIV/0!</v>
      </c>
      <c r="J18" s="13"/>
      <c r="K18" s="12"/>
      <c r="L18" s="11" t="e">
        <f t="shared" si="1"/>
        <v>#DIV/0!</v>
      </c>
      <c r="M18" s="13"/>
      <c r="N18" s="12"/>
      <c r="O18" s="11" t="e">
        <f t="shared" si="2"/>
        <v>#DIV/0!</v>
      </c>
      <c r="P18" s="13"/>
      <c r="Q18" s="12"/>
      <c r="R18" s="11" t="e">
        <f t="shared" si="3"/>
        <v>#DIV/0!</v>
      </c>
      <c r="S18" s="13"/>
      <c r="T18" s="12"/>
      <c r="U18" s="11" t="e">
        <f t="shared" si="4"/>
        <v>#DIV/0!</v>
      </c>
    </row>
    <row r="19" spans="1:21" x14ac:dyDescent="0.35">
      <c r="A19" s="8">
        <v>16</v>
      </c>
      <c r="B19" s="9" t="s">
        <v>15</v>
      </c>
      <c r="C19" s="10" t="s">
        <v>31</v>
      </c>
      <c r="D19" s="13"/>
      <c r="E19" s="12" t="e">
        <f>#REF!</f>
        <v>#REF!</v>
      </c>
      <c r="F19" s="11" t="e">
        <f t="shared" si="5"/>
        <v>#REF!</v>
      </c>
      <c r="G19" s="13"/>
      <c r="H19" s="12"/>
      <c r="I19" s="11" t="e">
        <f t="shared" si="0"/>
        <v>#DIV/0!</v>
      </c>
      <c r="J19" s="13"/>
      <c r="K19" s="12"/>
      <c r="L19" s="11" t="e">
        <f t="shared" si="1"/>
        <v>#DIV/0!</v>
      </c>
      <c r="M19" s="13"/>
      <c r="N19" s="12"/>
      <c r="O19" s="11" t="e">
        <f t="shared" si="2"/>
        <v>#DIV/0!</v>
      </c>
      <c r="P19" s="13"/>
      <c r="Q19" s="12"/>
      <c r="R19" s="11" t="e">
        <f t="shared" si="3"/>
        <v>#DIV/0!</v>
      </c>
      <c r="S19" s="13"/>
      <c r="T19" s="12"/>
      <c r="U19" s="11" t="e">
        <f t="shared" si="4"/>
        <v>#DIV/0!</v>
      </c>
    </row>
    <row r="20" spans="1:21" x14ac:dyDescent="0.35">
      <c r="A20" s="8">
        <v>17</v>
      </c>
      <c r="B20" s="9" t="s">
        <v>15</v>
      </c>
      <c r="C20" s="10" t="s">
        <v>32</v>
      </c>
      <c r="D20" s="13"/>
      <c r="E20" s="12" t="e">
        <f>#REF!</f>
        <v>#REF!</v>
      </c>
      <c r="F20" s="11" t="e">
        <f t="shared" si="5"/>
        <v>#REF!</v>
      </c>
      <c r="G20" s="13"/>
      <c r="H20" s="12"/>
      <c r="I20" s="11" t="e">
        <f t="shared" si="0"/>
        <v>#DIV/0!</v>
      </c>
      <c r="J20" s="13"/>
      <c r="K20" s="12"/>
      <c r="L20" s="11" t="e">
        <f t="shared" si="1"/>
        <v>#DIV/0!</v>
      </c>
      <c r="M20" s="13"/>
      <c r="N20" s="12"/>
      <c r="O20" s="11" t="e">
        <f t="shared" si="2"/>
        <v>#DIV/0!</v>
      </c>
      <c r="P20" s="13"/>
      <c r="Q20" s="12"/>
      <c r="R20" s="11" t="e">
        <f t="shared" si="3"/>
        <v>#DIV/0!</v>
      </c>
      <c r="S20" s="13"/>
      <c r="T20" s="12"/>
      <c r="U20" s="11" t="e">
        <f t="shared" si="4"/>
        <v>#DIV/0!</v>
      </c>
    </row>
    <row r="21" spans="1:21" x14ac:dyDescent="0.35">
      <c r="A21" s="8">
        <v>18</v>
      </c>
      <c r="B21" s="9" t="s">
        <v>15</v>
      </c>
      <c r="C21" s="10" t="s">
        <v>33</v>
      </c>
      <c r="D21" s="13"/>
      <c r="E21" s="12" t="e">
        <f>#REF!</f>
        <v>#REF!</v>
      </c>
      <c r="F21" s="11" t="e">
        <f t="shared" si="5"/>
        <v>#REF!</v>
      </c>
      <c r="G21" s="13"/>
      <c r="H21" s="12"/>
      <c r="I21" s="11" t="e">
        <f t="shared" si="0"/>
        <v>#DIV/0!</v>
      </c>
      <c r="J21" s="13"/>
      <c r="K21" s="12"/>
      <c r="L21" s="11" t="e">
        <f t="shared" si="1"/>
        <v>#DIV/0!</v>
      </c>
      <c r="M21" s="13"/>
      <c r="N21" s="12"/>
      <c r="O21" s="11" t="e">
        <f t="shared" si="2"/>
        <v>#DIV/0!</v>
      </c>
      <c r="P21" s="13"/>
      <c r="Q21" s="12"/>
      <c r="R21" s="11" t="e">
        <f t="shared" si="3"/>
        <v>#DIV/0!</v>
      </c>
      <c r="S21" s="13"/>
      <c r="T21" s="12"/>
      <c r="U21" s="11" t="e">
        <f t="shared" si="4"/>
        <v>#DIV/0!</v>
      </c>
    </row>
    <row r="22" spans="1:21" x14ac:dyDescent="0.35">
      <c r="A22" s="8">
        <v>19</v>
      </c>
      <c r="B22" s="9" t="s">
        <v>15</v>
      </c>
      <c r="C22" s="10" t="s">
        <v>34</v>
      </c>
      <c r="D22" s="13"/>
      <c r="E22" s="12" t="e">
        <f>#REF!</f>
        <v>#REF!</v>
      </c>
      <c r="F22" s="11" t="e">
        <f t="shared" si="5"/>
        <v>#REF!</v>
      </c>
      <c r="G22" s="13"/>
      <c r="H22" s="12"/>
      <c r="I22" s="11" t="e">
        <f t="shared" si="0"/>
        <v>#DIV/0!</v>
      </c>
      <c r="J22" s="13"/>
      <c r="K22" s="12"/>
      <c r="L22" s="11" t="e">
        <f t="shared" si="1"/>
        <v>#DIV/0!</v>
      </c>
      <c r="M22" s="13"/>
      <c r="N22" s="12"/>
      <c r="O22" s="11" t="e">
        <f t="shared" si="2"/>
        <v>#DIV/0!</v>
      </c>
      <c r="P22" s="13"/>
      <c r="Q22" s="12"/>
      <c r="R22" s="11" t="e">
        <f t="shared" si="3"/>
        <v>#DIV/0!</v>
      </c>
      <c r="S22" s="13"/>
      <c r="T22" s="12"/>
      <c r="U22" s="11" t="e">
        <f t="shared" si="4"/>
        <v>#DIV/0!</v>
      </c>
    </row>
    <row r="23" spans="1:21" x14ac:dyDescent="0.35">
      <c r="A23" s="8">
        <v>20</v>
      </c>
      <c r="B23" s="9" t="s">
        <v>15</v>
      </c>
      <c r="C23" s="10" t="s">
        <v>35</v>
      </c>
      <c r="D23" s="13"/>
      <c r="E23" s="12" t="e">
        <f>#REF!</f>
        <v>#REF!</v>
      </c>
      <c r="F23" s="11" t="e">
        <f t="shared" si="5"/>
        <v>#REF!</v>
      </c>
      <c r="G23" s="13"/>
      <c r="H23" s="12"/>
      <c r="I23" s="11" t="e">
        <f t="shared" si="0"/>
        <v>#DIV/0!</v>
      </c>
      <c r="J23" s="13"/>
      <c r="K23" s="12"/>
      <c r="L23" s="11" t="e">
        <f t="shared" si="1"/>
        <v>#DIV/0!</v>
      </c>
      <c r="M23" s="13"/>
      <c r="N23" s="12"/>
      <c r="O23" s="11" t="e">
        <f t="shared" si="2"/>
        <v>#DIV/0!</v>
      </c>
      <c r="P23" s="13"/>
      <c r="Q23" s="12"/>
      <c r="R23" s="11" t="e">
        <f t="shared" si="3"/>
        <v>#DIV/0!</v>
      </c>
      <c r="S23" s="13"/>
      <c r="T23" s="12"/>
      <c r="U23" s="11" t="e">
        <f t="shared" si="4"/>
        <v>#DIV/0!</v>
      </c>
    </row>
    <row r="24" spans="1:21" x14ac:dyDescent="0.35">
      <c r="A24" s="8">
        <v>21</v>
      </c>
      <c r="B24" s="9" t="s">
        <v>15</v>
      </c>
      <c r="C24" s="10" t="s">
        <v>36</v>
      </c>
      <c r="D24" s="13"/>
      <c r="E24" s="12" t="e">
        <f>#REF!</f>
        <v>#REF!</v>
      </c>
      <c r="F24" s="11" t="e">
        <f t="shared" si="5"/>
        <v>#REF!</v>
      </c>
      <c r="G24" s="13"/>
      <c r="H24" s="12"/>
      <c r="I24" s="11" t="e">
        <f t="shared" si="0"/>
        <v>#DIV/0!</v>
      </c>
      <c r="J24" s="13"/>
      <c r="K24" s="12"/>
      <c r="L24" s="11" t="e">
        <f t="shared" si="1"/>
        <v>#DIV/0!</v>
      </c>
      <c r="M24" s="13"/>
      <c r="N24" s="12"/>
      <c r="O24" s="11" t="e">
        <f t="shared" si="2"/>
        <v>#DIV/0!</v>
      </c>
      <c r="P24" s="13"/>
      <c r="Q24" s="12"/>
      <c r="R24" s="11" t="e">
        <f t="shared" si="3"/>
        <v>#DIV/0!</v>
      </c>
      <c r="S24" s="13"/>
      <c r="T24" s="12"/>
      <c r="U24" s="11" t="e">
        <f t="shared" si="4"/>
        <v>#DIV/0!</v>
      </c>
    </row>
    <row r="25" spans="1:21" x14ac:dyDescent="0.35">
      <c r="A25" s="8">
        <v>22</v>
      </c>
      <c r="B25" s="9" t="s">
        <v>15</v>
      </c>
      <c r="C25" s="10" t="s">
        <v>37</v>
      </c>
      <c r="D25" s="13"/>
      <c r="E25" s="12" t="e">
        <f>#REF!</f>
        <v>#REF!</v>
      </c>
      <c r="F25" s="11" t="e">
        <f t="shared" si="5"/>
        <v>#REF!</v>
      </c>
      <c r="G25" s="13"/>
      <c r="H25" s="12"/>
      <c r="I25" s="11" t="e">
        <f t="shared" si="0"/>
        <v>#DIV/0!</v>
      </c>
      <c r="J25" s="13"/>
      <c r="K25" s="12"/>
      <c r="L25" s="11" t="e">
        <f t="shared" si="1"/>
        <v>#DIV/0!</v>
      </c>
      <c r="M25" s="13"/>
      <c r="N25" s="12"/>
      <c r="O25" s="11" t="e">
        <f t="shared" si="2"/>
        <v>#DIV/0!</v>
      </c>
      <c r="P25" s="13"/>
      <c r="Q25" s="12"/>
      <c r="R25" s="11" t="e">
        <f t="shared" si="3"/>
        <v>#DIV/0!</v>
      </c>
      <c r="S25" s="13"/>
      <c r="T25" s="12"/>
      <c r="U25" s="11" t="e">
        <f t="shared" si="4"/>
        <v>#DIV/0!</v>
      </c>
    </row>
    <row r="26" spans="1:21" x14ac:dyDescent="0.35">
      <c r="A26" s="8">
        <v>23</v>
      </c>
      <c r="B26" s="9" t="s">
        <v>15</v>
      </c>
      <c r="C26" s="10" t="s">
        <v>38</v>
      </c>
      <c r="D26" s="13"/>
      <c r="E26" s="12" t="e">
        <f>#REF!</f>
        <v>#REF!</v>
      </c>
      <c r="F26" s="11" t="e">
        <f t="shared" si="5"/>
        <v>#REF!</v>
      </c>
      <c r="G26" s="13"/>
      <c r="H26" s="12"/>
      <c r="I26" s="11" t="e">
        <f t="shared" si="0"/>
        <v>#DIV/0!</v>
      </c>
      <c r="J26" s="13"/>
      <c r="K26" s="12"/>
      <c r="L26" s="11" t="e">
        <f t="shared" si="1"/>
        <v>#DIV/0!</v>
      </c>
      <c r="M26" s="13"/>
      <c r="N26" s="12"/>
      <c r="O26" s="11" t="e">
        <f t="shared" si="2"/>
        <v>#DIV/0!</v>
      </c>
      <c r="P26" s="13"/>
      <c r="Q26" s="12"/>
      <c r="R26" s="11" t="e">
        <f t="shared" si="3"/>
        <v>#DIV/0!</v>
      </c>
      <c r="S26" s="13"/>
      <c r="T26" s="12"/>
      <c r="U26" s="11" t="e">
        <f t="shared" si="4"/>
        <v>#DIV/0!</v>
      </c>
    </row>
    <row r="27" spans="1:21" x14ac:dyDescent="0.35">
      <c r="A27" s="14"/>
      <c r="B27" s="15" t="s">
        <v>15</v>
      </c>
      <c r="C27" s="16"/>
      <c r="D27" s="13"/>
      <c r="E27" s="12" t="e">
        <f>#REF!</f>
        <v>#REF!</v>
      </c>
      <c r="F27" s="11" t="e">
        <f t="shared" si="5"/>
        <v>#REF!</v>
      </c>
      <c r="G27" s="13"/>
      <c r="H27" s="12"/>
      <c r="I27" s="11" t="e">
        <f t="shared" si="0"/>
        <v>#DIV/0!</v>
      </c>
      <c r="J27" s="13"/>
      <c r="K27" s="12"/>
      <c r="L27" s="11" t="e">
        <f t="shared" si="1"/>
        <v>#DIV/0!</v>
      </c>
      <c r="M27" s="13"/>
      <c r="N27" s="12"/>
      <c r="O27" s="11" t="e">
        <f t="shared" si="2"/>
        <v>#DIV/0!</v>
      </c>
      <c r="P27" s="13"/>
      <c r="Q27" s="12"/>
      <c r="R27" s="11" t="e">
        <f t="shared" si="3"/>
        <v>#DIV/0!</v>
      </c>
      <c r="S27" s="13"/>
      <c r="T27" s="12"/>
      <c r="U27" s="11" t="e">
        <f t="shared" si="4"/>
        <v>#DIV/0!</v>
      </c>
    </row>
    <row r="28" spans="1:21" x14ac:dyDescent="0.35">
      <c r="A28" s="8">
        <v>24</v>
      </c>
      <c r="B28" s="9" t="s">
        <v>39</v>
      </c>
      <c r="C28" s="10" t="s">
        <v>40</v>
      </c>
      <c r="D28" s="13"/>
      <c r="E28" s="12" t="e">
        <f>#REF!</f>
        <v>#REF!</v>
      </c>
      <c r="F28" s="11" t="e">
        <f t="shared" si="5"/>
        <v>#REF!</v>
      </c>
      <c r="G28" s="13"/>
      <c r="H28" s="12"/>
      <c r="I28" s="11" t="e">
        <f t="shared" si="0"/>
        <v>#DIV/0!</v>
      </c>
      <c r="J28" s="13"/>
      <c r="K28" s="12"/>
      <c r="L28" s="11" t="e">
        <f t="shared" si="1"/>
        <v>#DIV/0!</v>
      </c>
      <c r="M28" s="13"/>
      <c r="N28" s="12"/>
      <c r="O28" s="11" t="e">
        <f t="shared" si="2"/>
        <v>#DIV/0!</v>
      </c>
      <c r="P28" s="13"/>
      <c r="Q28" s="12"/>
      <c r="R28" s="11" t="e">
        <f t="shared" si="3"/>
        <v>#DIV/0!</v>
      </c>
      <c r="S28" s="13"/>
      <c r="T28" s="12"/>
      <c r="U28" s="11" t="e">
        <f t="shared" si="4"/>
        <v>#DIV/0!</v>
      </c>
    </row>
    <row r="29" spans="1:21" x14ac:dyDescent="0.35">
      <c r="A29" s="8">
        <v>25</v>
      </c>
      <c r="B29" s="9" t="s">
        <v>39</v>
      </c>
      <c r="C29" s="10" t="s">
        <v>41</v>
      </c>
      <c r="D29" s="13"/>
      <c r="E29" s="12" t="e">
        <f>#REF!</f>
        <v>#REF!</v>
      </c>
      <c r="F29" s="11" t="e">
        <f t="shared" si="5"/>
        <v>#REF!</v>
      </c>
      <c r="G29" s="13"/>
      <c r="H29" s="12"/>
      <c r="I29" s="11" t="e">
        <f t="shared" si="0"/>
        <v>#DIV/0!</v>
      </c>
      <c r="J29" s="13"/>
      <c r="K29" s="12"/>
      <c r="L29" s="11" t="e">
        <f t="shared" si="1"/>
        <v>#DIV/0!</v>
      </c>
      <c r="M29" s="13"/>
      <c r="N29" s="12"/>
      <c r="O29" s="11" t="e">
        <f t="shared" si="2"/>
        <v>#DIV/0!</v>
      </c>
      <c r="P29" s="13"/>
      <c r="Q29" s="12"/>
      <c r="R29" s="11" t="e">
        <f t="shared" si="3"/>
        <v>#DIV/0!</v>
      </c>
      <c r="S29" s="13"/>
      <c r="T29" s="12"/>
      <c r="U29" s="11" t="e">
        <f t="shared" si="4"/>
        <v>#DIV/0!</v>
      </c>
    </row>
    <row r="30" spans="1:21" x14ac:dyDescent="0.35">
      <c r="A30" s="8">
        <v>26</v>
      </c>
      <c r="B30" s="9" t="s">
        <v>39</v>
      </c>
      <c r="C30" s="10" t="s">
        <v>42</v>
      </c>
      <c r="D30" s="13"/>
      <c r="E30" s="12" t="e">
        <f>#REF!</f>
        <v>#REF!</v>
      </c>
      <c r="F30" s="11" t="e">
        <f t="shared" si="5"/>
        <v>#REF!</v>
      </c>
      <c r="G30" s="13"/>
      <c r="H30" s="12"/>
      <c r="I30" s="11" t="e">
        <f t="shared" si="0"/>
        <v>#DIV/0!</v>
      </c>
      <c r="J30" s="13"/>
      <c r="K30" s="12"/>
      <c r="L30" s="11" t="e">
        <f t="shared" si="1"/>
        <v>#DIV/0!</v>
      </c>
      <c r="M30" s="13"/>
      <c r="N30" s="12"/>
      <c r="O30" s="11" t="e">
        <f t="shared" si="2"/>
        <v>#DIV/0!</v>
      </c>
      <c r="P30" s="13"/>
      <c r="Q30" s="12"/>
      <c r="R30" s="11" t="e">
        <f t="shared" si="3"/>
        <v>#DIV/0!</v>
      </c>
      <c r="S30" s="13"/>
      <c r="T30" s="12"/>
      <c r="U30" s="11" t="e">
        <f t="shared" si="4"/>
        <v>#DIV/0!</v>
      </c>
    </row>
    <row r="31" spans="1:21" x14ac:dyDescent="0.35">
      <c r="A31" s="8">
        <v>27</v>
      </c>
      <c r="B31" s="9" t="s">
        <v>39</v>
      </c>
      <c r="C31" s="10" t="s">
        <v>43</v>
      </c>
      <c r="D31" s="13"/>
      <c r="E31" s="12" t="e">
        <f>#REF!</f>
        <v>#REF!</v>
      </c>
      <c r="F31" s="11" t="e">
        <f t="shared" si="5"/>
        <v>#REF!</v>
      </c>
      <c r="G31" s="13"/>
      <c r="H31" s="12"/>
      <c r="I31" s="11" t="e">
        <f t="shared" si="0"/>
        <v>#DIV/0!</v>
      </c>
      <c r="J31" s="13"/>
      <c r="K31" s="12"/>
      <c r="L31" s="11" t="e">
        <f t="shared" si="1"/>
        <v>#DIV/0!</v>
      </c>
      <c r="M31" s="13"/>
      <c r="N31" s="12"/>
      <c r="O31" s="11" t="e">
        <f t="shared" si="2"/>
        <v>#DIV/0!</v>
      </c>
      <c r="P31" s="13"/>
      <c r="Q31" s="12"/>
      <c r="R31" s="11" t="e">
        <f t="shared" si="3"/>
        <v>#DIV/0!</v>
      </c>
      <c r="S31" s="13"/>
      <c r="T31" s="12"/>
      <c r="U31" s="11" t="e">
        <f t="shared" si="4"/>
        <v>#DIV/0!</v>
      </c>
    </row>
    <row r="32" spans="1:21" x14ac:dyDescent="0.35">
      <c r="A32" s="8">
        <v>28</v>
      </c>
      <c r="B32" s="9" t="s">
        <v>39</v>
      </c>
      <c r="C32" s="10" t="s">
        <v>44</v>
      </c>
      <c r="D32" s="13"/>
      <c r="E32" s="12" t="e">
        <f>#REF!</f>
        <v>#REF!</v>
      </c>
      <c r="F32" s="11" t="e">
        <f t="shared" si="5"/>
        <v>#REF!</v>
      </c>
      <c r="G32" s="13"/>
      <c r="H32" s="12"/>
      <c r="I32" s="11" t="e">
        <f t="shared" si="0"/>
        <v>#DIV/0!</v>
      </c>
      <c r="J32" s="13"/>
      <c r="K32" s="12"/>
      <c r="L32" s="11" t="e">
        <f t="shared" si="1"/>
        <v>#DIV/0!</v>
      </c>
      <c r="M32" s="13"/>
      <c r="N32" s="12"/>
      <c r="O32" s="11" t="e">
        <f t="shared" si="2"/>
        <v>#DIV/0!</v>
      </c>
      <c r="P32" s="13"/>
      <c r="Q32" s="12"/>
      <c r="R32" s="11" t="e">
        <f t="shared" si="3"/>
        <v>#DIV/0!</v>
      </c>
      <c r="S32" s="13"/>
      <c r="T32" s="12"/>
      <c r="U32" s="11" t="e">
        <f t="shared" si="4"/>
        <v>#DIV/0!</v>
      </c>
    </row>
    <row r="33" spans="1:21" x14ac:dyDescent="0.35">
      <c r="A33" s="8">
        <v>29</v>
      </c>
      <c r="B33" s="9" t="s">
        <v>39</v>
      </c>
      <c r="C33" s="10" t="s">
        <v>45</v>
      </c>
      <c r="D33" s="13"/>
      <c r="E33" s="12" t="e">
        <f>#REF!</f>
        <v>#REF!</v>
      </c>
      <c r="F33" s="11" t="e">
        <f t="shared" si="5"/>
        <v>#REF!</v>
      </c>
      <c r="G33" s="13"/>
      <c r="H33" s="12"/>
      <c r="I33" s="11" t="e">
        <f t="shared" si="0"/>
        <v>#DIV/0!</v>
      </c>
      <c r="J33" s="13"/>
      <c r="K33" s="12"/>
      <c r="L33" s="11" t="e">
        <f t="shared" si="1"/>
        <v>#DIV/0!</v>
      </c>
      <c r="M33" s="13"/>
      <c r="N33" s="12"/>
      <c r="O33" s="11" t="e">
        <f t="shared" si="2"/>
        <v>#DIV/0!</v>
      </c>
      <c r="P33" s="13"/>
      <c r="Q33" s="12"/>
      <c r="R33" s="11" t="e">
        <f t="shared" si="3"/>
        <v>#DIV/0!</v>
      </c>
      <c r="S33" s="13"/>
      <c r="T33" s="12"/>
      <c r="U33" s="11" t="e">
        <f t="shared" si="4"/>
        <v>#DIV/0!</v>
      </c>
    </row>
    <row r="34" spans="1:21" x14ac:dyDescent="0.35">
      <c r="A34" s="8">
        <v>30</v>
      </c>
      <c r="B34" s="9" t="s">
        <v>39</v>
      </c>
      <c r="C34" s="10" t="s">
        <v>46</v>
      </c>
      <c r="D34" s="13"/>
      <c r="E34" s="12" t="e">
        <f>#REF!</f>
        <v>#REF!</v>
      </c>
      <c r="F34" s="11" t="e">
        <f t="shared" si="5"/>
        <v>#REF!</v>
      </c>
      <c r="G34" s="13"/>
      <c r="H34" s="12"/>
      <c r="I34" s="11" t="e">
        <f t="shared" si="0"/>
        <v>#DIV/0!</v>
      </c>
      <c r="J34" s="13"/>
      <c r="K34" s="12"/>
      <c r="L34" s="11" t="e">
        <f t="shared" si="1"/>
        <v>#DIV/0!</v>
      </c>
      <c r="M34" s="13"/>
      <c r="N34" s="12"/>
      <c r="O34" s="11" t="e">
        <f t="shared" si="2"/>
        <v>#DIV/0!</v>
      </c>
      <c r="P34" s="13"/>
      <c r="Q34" s="12"/>
      <c r="R34" s="11" t="e">
        <f t="shared" si="3"/>
        <v>#DIV/0!</v>
      </c>
      <c r="S34" s="13"/>
      <c r="T34" s="12"/>
      <c r="U34" s="11" t="e">
        <f t="shared" si="4"/>
        <v>#DIV/0!</v>
      </c>
    </row>
    <row r="35" spans="1:21" x14ac:dyDescent="0.35">
      <c r="A35" s="8">
        <v>31</v>
      </c>
      <c r="B35" s="9" t="s">
        <v>39</v>
      </c>
      <c r="C35" s="10" t="s">
        <v>47</v>
      </c>
      <c r="D35" s="13"/>
      <c r="E35" s="12" t="e">
        <f>#REF!</f>
        <v>#REF!</v>
      </c>
      <c r="F35" s="11" t="e">
        <f t="shared" si="5"/>
        <v>#REF!</v>
      </c>
      <c r="G35" s="13"/>
      <c r="H35" s="12"/>
      <c r="I35" s="11" t="e">
        <f t="shared" si="0"/>
        <v>#DIV/0!</v>
      </c>
      <c r="J35" s="13"/>
      <c r="K35" s="12"/>
      <c r="L35" s="11" t="e">
        <f t="shared" si="1"/>
        <v>#DIV/0!</v>
      </c>
      <c r="M35" s="13"/>
      <c r="N35" s="12"/>
      <c r="O35" s="11" t="e">
        <f t="shared" si="2"/>
        <v>#DIV/0!</v>
      </c>
      <c r="P35" s="13"/>
      <c r="Q35" s="12"/>
      <c r="R35" s="11" t="e">
        <f t="shared" si="3"/>
        <v>#DIV/0!</v>
      </c>
      <c r="S35" s="13"/>
      <c r="T35" s="12"/>
      <c r="U35" s="11" t="e">
        <f t="shared" si="4"/>
        <v>#DIV/0!</v>
      </c>
    </row>
    <row r="36" spans="1:21" x14ac:dyDescent="0.35">
      <c r="A36" s="8">
        <v>32</v>
      </c>
      <c r="B36" s="9" t="s">
        <v>39</v>
      </c>
      <c r="C36" s="10" t="s">
        <v>48</v>
      </c>
      <c r="D36" s="13"/>
      <c r="E36" s="12" t="e">
        <f>#REF!</f>
        <v>#REF!</v>
      </c>
      <c r="F36" s="11" t="e">
        <f t="shared" si="5"/>
        <v>#REF!</v>
      </c>
      <c r="G36" s="13"/>
      <c r="H36" s="12"/>
      <c r="I36" s="11" t="e">
        <f t="shared" si="0"/>
        <v>#DIV/0!</v>
      </c>
      <c r="J36" s="13"/>
      <c r="K36" s="12"/>
      <c r="L36" s="11" t="e">
        <f t="shared" si="1"/>
        <v>#DIV/0!</v>
      </c>
      <c r="M36" s="13"/>
      <c r="N36" s="12"/>
      <c r="O36" s="11" t="e">
        <f t="shared" si="2"/>
        <v>#DIV/0!</v>
      </c>
      <c r="P36" s="13"/>
      <c r="Q36" s="12"/>
      <c r="R36" s="11" t="e">
        <f t="shared" si="3"/>
        <v>#DIV/0!</v>
      </c>
      <c r="S36" s="13"/>
      <c r="T36" s="12"/>
      <c r="U36" s="11" t="e">
        <f t="shared" si="4"/>
        <v>#DIV/0!</v>
      </c>
    </row>
    <row r="37" spans="1:21" x14ac:dyDescent="0.35">
      <c r="A37" s="8">
        <v>33</v>
      </c>
      <c r="B37" s="9" t="s">
        <v>39</v>
      </c>
      <c r="C37" s="10" t="s">
        <v>49</v>
      </c>
      <c r="D37" s="13"/>
      <c r="E37" s="12" t="e">
        <f>#REF!</f>
        <v>#REF!</v>
      </c>
      <c r="F37" s="11" t="e">
        <f t="shared" si="5"/>
        <v>#REF!</v>
      </c>
      <c r="G37" s="13"/>
      <c r="H37" s="12"/>
      <c r="I37" s="11" t="e">
        <f t="shared" si="0"/>
        <v>#DIV/0!</v>
      </c>
      <c r="J37" s="13"/>
      <c r="K37" s="12"/>
      <c r="L37" s="11" t="e">
        <f t="shared" si="1"/>
        <v>#DIV/0!</v>
      </c>
      <c r="M37" s="13"/>
      <c r="N37" s="12"/>
      <c r="O37" s="11" t="e">
        <f t="shared" si="2"/>
        <v>#DIV/0!</v>
      </c>
      <c r="P37" s="13"/>
      <c r="Q37" s="12"/>
      <c r="R37" s="11" t="e">
        <f t="shared" si="3"/>
        <v>#DIV/0!</v>
      </c>
      <c r="S37" s="13"/>
      <c r="T37" s="12"/>
      <c r="U37" s="11" t="e">
        <f t="shared" si="4"/>
        <v>#DIV/0!</v>
      </c>
    </row>
    <row r="38" spans="1:21" x14ac:dyDescent="0.35">
      <c r="A38" s="8">
        <v>34</v>
      </c>
      <c r="B38" s="9" t="s">
        <v>39</v>
      </c>
      <c r="C38" s="10" t="s">
        <v>50</v>
      </c>
      <c r="D38" s="13"/>
      <c r="E38" s="12" t="e">
        <f>#REF!</f>
        <v>#REF!</v>
      </c>
      <c r="F38" s="11" t="e">
        <f t="shared" si="5"/>
        <v>#REF!</v>
      </c>
      <c r="G38" s="13"/>
      <c r="H38" s="12"/>
      <c r="I38" s="11" t="e">
        <f t="shared" si="0"/>
        <v>#DIV/0!</v>
      </c>
      <c r="J38" s="13"/>
      <c r="K38" s="12"/>
      <c r="L38" s="11" t="e">
        <f t="shared" si="1"/>
        <v>#DIV/0!</v>
      </c>
      <c r="M38" s="13"/>
      <c r="N38" s="12"/>
      <c r="O38" s="11" t="e">
        <f t="shared" si="2"/>
        <v>#DIV/0!</v>
      </c>
      <c r="P38" s="13"/>
      <c r="Q38" s="12"/>
      <c r="R38" s="11" t="e">
        <f t="shared" si="3"/>
        <v>#DIV/0!</v>
      </c>
      <c r="S38" s="13"/>
      <c r="T38" s="12"/>
      <c r="U38" s="11" t="e">
        <f t="shared" si="4"/>
        <v>#DIV/0!</v>
      </c>
    </row>
    <row r="39" spans="1:21" x14ac:dyDescent="0.35">
      <c r="A39" s="8">
        <v>35</v>
      </c>
      <c r="B39" s="9" t="s">
        <v>39</v>
      </c>
      <c r="C39" s="10" t="s">
        <v>51</v>
      </c>
      <c r="D39" s="13"/>
      <c r="E39" s="12" t="e">
        <f>#REF!</f>
        <v>#REF!</v>
      </c>
      <c r="F39" s="11" t="e">
        <f t="shared" si="5"/>
        <v>#REF!</v>
      </c>
      <c r="G39" s="13"/>
      <c r="H39" s="12"/>
      <c r="I39" s="11" t="e">
        <f t="shared" si="0"/>
        <v>#DIV/0!</v>
      </c>
      <c r="J39" s="13"/>
      <c r="K39" s="12"/>
      <c r="L39" s="11" t="e">
        <f t="shared" si="1"/>
        <v>#DIV/0!</v>
      </c>
      <c r="M39" s="13"/>
      <c r="N39" s="12"/>
      <c r="O39" s="11" t="e">
        <f t="shared" si="2"/>
        <v>#DIV/0!</v>
      </c>
      <c r="P39" s="13"/>
      <c r="Q39" s="12"/>
      <c r="R39" s="11" t="e">
        <f t="shared" si="3"/>
        <v>#DIV/0!</v>
      </c>
      <c r="S39" s="13"/>
      <c r="T39" s="12"/>
      <c r="U39" s="11" t="e">
        <f t="shared" si="4"/>
        <v>#DIV/0!</v>
      </c>
    </row>
    <row r="40" spans="1:21" x14ac:dyDescent="0.35">
      <c r="A40" s="8">
        <v>36</v>
      </c>
      <c r="B40" s="9" t="s">
        <v>39</v>
      </c>
      <c r="C40" s="10" t="s">
        <v>52</v>
      </c>
      <c r="D40" s="13"/>
      <c r="E40" s="12" t="e">
        <f>#REF!</f>
        <v>#REF!</v>
      </c>
      <c r="F40" s="11" t="e">
        <f t="shared" si="5"/>
        <v>#REF!</v>
      </c>
      <c r="G40" s="13"/>
      <c r="H40" s="12"/>
      <c r="I40" s="11" t="e">
        <f t="shared" si="0"/>
        <v>#DIV/0!</v>
      </c>
      <c r="J40" s="13"/>
      <c r="K40" s="12"/>
      <c r="L40" s="11" t="e">
        <f t="shared" si="1"/>
        <v>#DIV/0!</v>
      </c>
      <c r="M40" s="13"/>
      <c r="N40" s="12"/>
      <c r="O40" s="11" t="e">
        <f t="shared" si="2"/>
        <v>#DIV/0!</v>
      </c>
      <c r="P40" s="13"/>
      <c r="Q40" s="12"/>
      <c r="R40" s="11" t="e">
        <f t="shared" si="3"/>
        <v>#DIV/0!</v>
      </c>
      <c r="S40" s="13"/>
      <c r="T40" s="12"/>
      <c r="U40" s="11" t="e">
        <f t="shared" si="4"/>
        <v>#DIV/0!</v>
      </c>
    </row>
    <row r="41" spans="1:21" x14ac:dyDescent="0.35">
      <c r="A41" s="8">
        <v>37</v>
      </c>
      <c r="B41" s="9" t="s">
        <v>39</v>
      </c>
      <c r="C41" s="10" t="s">
        <v>53</v>
      </c>
      <c r="D41" s="13"/>
      <c r="E41" s="12" t="e">
        <f>#REF!</f>
        <v>#REF!</v>
      </c>
      <c r="F41" s="11" t="e">
        <f t="shared" si="5"/>
        <v>#REF!</v>
      </c>
      <c r="G41" s="13"/>
      <c r="H41" s="12"/>
      <c r="I41" s="11" t="e">
        <f t="shared" si="0"/>
        <v>#DIV/0!</v>
      </c>
      <c r="J41" s="13"/>
      <c r="K41" s="12"/>
      <c r="L41" s="11" t="e">
        <f t="shared" si="1"/>
        <v>#DIV/0!</v>
      </c>
      <c r="M41" s="13"/>
      <c r="N41" s="12"/>
      <c r="O41" s="11" t="e">
        <f t="shared" si="2"/>
        <v>#DIV/0!</v>
      </c>
      <c r="P41" s="13"/>
      <c r="Q41" s="12"/>
      <c r="R41" s="11" t="e">
        <f t="shared" si="3"/>
        <v>#DIV/0!</v>
      </c>
      <c r="S41" s="13"/>
      <c r="T41" s="12"/>
      <c r="U41" s="11" t="e">
        <f t="shared" si="4"/>
        <v>#DIV/0!</v>
      </c>
    </row>
    <row r="42" spans="1:21" x14ac:dyDescent="0.35">
      <c r="A42" s="8">
        <v>38</v>
      </c>
      <c r="B42" s="9" t="s">
        <v>39</v>
      </c>
      <c r="C42" s="10" t="s">
        <v>54</v>
      </c>
      <c r="D42" s="13"/>
      <c r="E42" s="12" t="e">
        <f>#REF!</f>
        <v>#REF!</v>
      </c>
      <c r="F42" s="11" t="e">
        <f t="shared" si="5"/>
        <v>#REF!</v>
      </c>
      <c r="G42" s="13"/>
      <c r="H42" s="12"/>
      <c r="I42" s="11" t="e">
        <f t="shared" si="0"/>
        <v>#DIV/0!</v>
      </c>
      <c r="J42" s="13"/>
      <c r="K42" s="12"/>
      <c r="L42" s="11" t="e">
        <f t="shared" si="1"/>
        <v>#DIV/0!</v>
      </c>
      <c r="M42" s="13"/>
      <c r="N42" s="12"/>
      <c r="O42" s="11" t="e">
        <f t="shared" si="2"/>
        <v>#DIV/0!</v>
      </c>
      <c r="P42" s="13"/>
      <c r="Q42" s="12"/>
      <c r="R42" s="11" t="e">
        <f t="shared" si="3"/>
        <v>#DIV/0!</v>
      </c>
      <c r="S42" s="13"/>
      <c r="T42" s="12"/>
      <c r="U42" s="11" t="e">
        <f t="shared" si="4"/>
        <v>#DIV/0!</v>
      </c>
    </row>
    <row r="43" spans="1:21" x14ac:dyDescent="0.35">
      <c r="A43" s="8">
        <v>39</v>
      </c>
      <c r="B43" s="9" t="s">
        <v>39</v>
      </c>
      <c r="C43" s="10" t="s">
        <v>55</v>
      </c>
      <c r="D43" s="13"/>
      <c r="E43" s="12" t="e">
        <f>#REF!</f>
        <v>#REF!</v>
      </c>
      <c r="F43" s="11" t="e">
        <f t="shared" si="5"/>
        <v>#REF!</v>
      </c>
      <c r="G43" s="13"/>
      <c r="H43" s="12"/>
      <c r="I43" s="11" t="e">
        <f t="shared" si="0"/>
        <v>#DIV/0!</v>
      </c>
      <c r="J43" s="13"/>
      <c r="K43" s="12"/>
      <c r="L43" s="11" t="e">
        <f t="shared" si="1"/>
        <v>#DIV/0!</v>
      </c>
      <c r="M43" s="13"/>
      <c r="N43" s="12"/>
      <c r="O43" s="11" t="e">
        <f t="shared" si="2"/>
        <v>#DIV/0!</v>
      </c>
      <c r="P43" s="13"/>
      <c r="Q43" s="12"/>
      <c r="R43" s="11" t="e">
        <f t="shared" si="3"/>
        <v>#DIV/0!</v>
      </c>
      <c r="S43" s="13"/>
      <c r="T43" s="12"/>
      <c r="U43" s="11" t="e">
        <f t="shared" si="4"/>
        <v>#DIV/0!</v>
      </c>
    </row>
    <row r="44" spans="1:21" x14ac:dyDescent="0.35">
      <c r="A44" s="8">
        <v>40</v>
      </c>
      <c r="B44" s="9" t="s">
        <v>39</v>
      </c>
      <c r="C44" s="10" t="s">
        <v>56</v>
      </c>
      <c r="D44" s="13"/>
      <c r="E44" s="12" t="e">
        <f>#REF!</f>
        <v>#REF!</v>
      </c>
      <c r="F44" s="11" t="e">
        <f t="shared" si="5"/>
        <v>#REF!</v>
      </c>
      <c r="G44" s="13"/>
      <c r="H44" s="12"/>
      <c r="I44" s="11" t="e">
        <f t="shared" si="0"/>
        <v>#DIV/0!</v>
      </c>
      <c r="J44" s="13"/>
      <c r="K44" s="12"/>
      <c r="L44" s="11" t="e">
        <f t="shared" si="1"/>
        <v>#DIV/0!</v>
      </c>
      <c r="M44" s="13"/>
      <c r="N44" s="12"/>
      <c r="O44" s="11" t="e">
        <f t="shared" si="2"/>
        <v>#DIV/0!</v>
      </c>
      <c r="P44" s="13"/>
      <c r="Q44" s="12"/>
      <c r="R44" s="11" t="e">
        <f t="shared" si="3"/>
        <v>#DIV/0!</v>
      </c>
      <c r="S44" s="13"/>
      <c r="T44" s="12"/>
      <c r="U44" s="11" t="e">
        <f t="shared" si="4"/>
        <v>#DIV/0!</v>
      </c>
    </row>
    <row r="45" spans="1:21" x14ac:dyDescent="0.35">
      <c r="A45" s="8">
        <v>41</v>
      </c>
      <c r="B45" s="9" t="s">
        <v>39</v>
      </c>
      <c r="C45" s="10" t="s">
        <v>57</v>
      </c>
      <c r="D45" s="13"/>
      <c r="E45" s="12" t="e">
        <f>#REF!</f>
        <v>#REF!</v>
      </c>
      <c r="F45" s="11" t="e">
        <f t="shared" si="5"/>
        <v>#REF!</v>
      </c>
      <c r="G45" s="13"/>
      <c r="H45" s="12"/>
      <c r="I45" s="11" t="e">
        <f t="shared" si="0"/>
        <v>#DIV/0!</v>
      </c>
      <c r="J45" s="13"/>
      <c r="K45" s="12"/>
      <c r="L45" s="11" t="e">
        <f t="shared" si="1"/>
        <v>#DIV/0!</v>
      </c>
      <c r="M45" s="13"/>
      <c r="N45" s="12"/>
      <c r="O45" s="11" t="e">
        <f t="shared" si="2"/>
        <v>#DIV/0!</v>
      </c>
      <c r="P45" s="13"/>
      <c r="Q45" s="12"/>
      <c r="R45" s="11" t="e">
        <f t="shared" si="3"/>
        <v>#DIV/0!</v>
      </c>
      <c r="S45" s="13"/>
      <c r="T45" s="12"/>
      <c r="U45" s="11" t="e">
        <f t="shared" si="4"/>
        <v>#DIV/0!</v>
      </c>
    </row>
    <row r="46" spans="1:21" x14ac:dyDescent="0.35">
      <c r="A46" s="8">
        <v>42</v>
      </c>
      <c r="B46" s="9" t="s">
        <v>39</v>
      </c>
      <c r="C46" s="10" t="s">
        <v>58</v>
      </c>
      <c r="D46" s="13"/>
      <c r="E46" s="12" t="e">
        <f>#REF!</f>
        <v>#REF!</v>
      </c>
      <c r="F46" s="11" t="e">
        <f t="shared" si="5"/>
        <v>#REF!</v>
      </c>
      <c r="G46" s="13"/>
      <c r="H46" s="12"/>
      <c r="I46" s="11" t="e">
        <f t="shared" si="0"/>
        <v>#DIV/0!</v>
      </c>
      <c r="J46" s="13"/>
      <c r="K46" s="12"/>
      <c r="L46" s="11" t="e">
        <f t="shared" si="1"/>
        <v>#DIV/0!</v>
      </c>
      <c r="M46" s="13"/>
      <c r="N46" s="12"/>
      <c r="O46" s="11" t="e">
        <f t="shared" si="2"/>
        <v>#DIV/0!</v>
      </c>
      <c r="P46" s="13"/>
      <c r="Q46" s="12"/>
      <c r="R46" s="11" t="e">
        <f t="shared" si="3"/>
        <v>#DIV/0!</v>
      </c>
      <c r="S46" s="13"/>
      <c r="T46" s="12"/>
      <c r="U46" s="11" t="e">
        <f t="shared" si="4"/>
        <v>#DIV/0!</v>
      </c>
    </row>
    <row r="47" spans="1:21" x14ac:dyDescent="0.35">
      <c r="A47" s="8">
        <v>43</v>
      </c>
      <c r="B47" s="9" t="s">
        <v>39</v>
      </c>
      <c r="C47" s="10" t="s">
        <v>59</v>
      </c>
      <c r="D47" s="13"/>
      <c r="E47" s="12" t="e">
        <f>#REF!</f>
        <v>#REF!</v>
      </c>
      <c r="F47" s="11" t="e">
        <f t="shared" si="5"/>
        <v>#REF!</v>
      </c>
      <c r="G47" s="13"/>
      <c r="H47" s="12"/>
      <c r="I47" s="11" t="e">
        <f t="shared" si="0"/>
        <v>#DIV/0!</v>
      </c>
      <c r="J47" s="13"/>
      <c r="K47" s="12"/>
      <c r="L47" s="11" t="e">
        <f t="shared" si="1"/>
        <v>#DIV/0!</v>
      </c>
      <c r="M47" s="13"/>
      <c r="N47" s="12"/>
      <c r="O47" s="11" t="e">
        <f t="shared" si="2"/>
        <v>#DIV/0!</v>
      </c>
      <c r="P47" s="13"/>
      <c r="Q47" s="12"/>
      <c r="R47" s="11" t="e">
        <f t="shared" si="3"/>
        <v>#DIV/0!</v>
      </c>
      <c r="S47" s="13"/>
      <c r="T47" s="12"/>
      <c r="U47" s="11" t="e">
        <f t="shared" si="4"/>
        <v>#DIV/0!</v>
      </c>
    </row>
    <row r="48" spans="1:21" x14ac:dyDescent="0.35">
      <c r="A48" s="8">
        <v>44</v>
      </c>
      <c r="B48" s="9" t="s">
        <v>39</v>
      </c>
      <c r="C48" s="10" t="s">
        <v>60</v>
      </c>
      <c r="D48" s="13"/>
      <c r="E48" s="12" t="e">
        <f>#REF!</f>
        <v>#REF!</v>
      </c>
      <c r="F48" s="11" t="e">
        <f t="shared" si="5"/>
        <v>#REF!</v>
      </c>
      <c r="G48" s="13"/>
      <c r="H48" s="12"/>
      <c r="I48" s="11" t="e">
        <f t="shared" si="0"/>
        <v>#DIV/0!</v>
      </c>
      <c r="J48" s="13"/>
      <c r="K48" s="12"/>
      <c r="L48" s="11" t="e">
        <f t="shared" si="1"/>
        <v>#DIV/0!</v>
      </c>
      <c r="M48" s="13"/>
      <c r="N48" s="12"/>
      <c r="O48" s="11" t="e">
        <f t="shared" si="2"/>
        <v>#DIV/0!</v>
      </c>
      <c r="P48" s="13"/>
      <c r="Q48" s="12"/>
      <c r="R48" s="11" t="e">
        <f t="shared" si="3"/>
        <v>#DIV/0!</v>
      </c>
      <c r="S48" s="13"/>
      <c r="T48" s="12"/>
      <c r="U48" s="11" t="e">
        <f t="shared" si="4"/>
        <v>#DIV/0!</v>
      </c>
    </row>
    <row r="49" spans="1:21" x14ac:dyDescent="0.35">
      <c r="A49" s="8">
        <v>45</v>
      </c>
      <c r="B49" s="9" t="s">
        <v>39</v>
      </c>
      <c r="C49" s="10" t="s">
        <v>61</v>
      </c>
      <c r="D49" s="13"/>
      <c r="E49" s="12" t="e">
        <f>#REF!</f>
        <v>#REF!</v>
      </c>
      <c r="F49" s="11" t="e">
        <f t="shared" si="5"/>
        <v>#REF!</v>
      </c>
      <c r="G49" s="13"/>
      <c r="H49" s="12"/>
      <c r="I49" s="11" t="e">
        <f t="shared" si="0"/>
        <v>#DIV/0!</v>
      </c>
      <c r="J49" s="13"/>
      <c r="K49" s="12"/>
      <c r="L49" s="11" t="e">
        <f t="shared" si="1"/>
        <v>#DIV/0!</v>
      </c>
      <c r="M49" s="13"/>
      <c r="N49" s="12"/>
      <c r="O49" s="11" t="e">
        <f t="shared" si="2"/>
        <v>#DIV/0!</v>
      </c>
      <c r="P49" s="13"/>
      <c r="Q49" s="12"/>
      <c r="R49" s="11" t="e">
        <f t="shared" si="3"/>
        <v>#DIV/0!</v>
      </c>
      <c r="S49" s="13"/>
      <c r="T49" s="12"/>
      <c r="U49" s="11" t="e">
        <f t="shared" si="4"/>
        <v>#DIV/0!</v>
      </c>
    </row>
    <row r="50" spans="1:21" x14ac:dyDescent="0.35">
      <c r="A50" s="8">
        <v>46</v>
      </c>
      <c r="B50" s="9" t="s">
        <v>39</v>
      </c>
      <c r="C50" s="10" t="s">
        <v>62</v>
      </c>
      <c r="D50" s="13"/>
      <c r="E50" s="12" t="e">
        <f>#REF!</f>
        <v>#REF!</v>
      </c>
      <c r="F50" s="11" t="e">
        <f t="shared" si="5"/>
        <v>#REF!</v>
      </c>
      <c r="G50" s="13"/>
      <c r="H50" s="12"/>
      <c r="I50" s="11" t="e">
        <f t="shared" si="0"/>
        <v>#DIV/0!</v>
      </c>
      <c r="J50" s="13"/>
      <c r="K50" s="12"/>
      <c r="L50" s="11" t="e">
        <f t="shared" si="1"/>
        <v>#DIV/0!</v>
      </c>
      <c r="M50" s="13"/>
      <c r="N50" s="12"/>
      <c r="O50" s="11" t="e">
        <f t="shared" si="2"/>
        <v>#DIV/0!</v>
      </c>
      <c r="P50" s="13"/>
      <c r="Q50" s="12"/>
      <c r="R50" s="11" t="e">
        <f t="shared" si="3"/>
        <v>#DIV/0!</v>
      </c>
      <c r="S50" s="13"/>
      <c r="T50" s="12"/>
      <c r="U50" s="11" t="e">
        <f t="shared" si="4"/>
        <v>#DIV/0!</v>
      </c>
    </row>
    <row r="51" spans="1:21" x14ac:dyDescent="0.35">
      <c r="A51" s="8">
        <v>47</v>
      </c>
      <c r="B51" s="9" t="s">
        <v>39</v>
      </c>
      <c r="C51" s="10" t="s">
        <v>63</v>
      </c>
      <c r="D51" s="13"/>
      <c r="E51" s="12" t="e">
        <f>#REF!</f>
        <v>#REF!</v>
      </c>
      <c r="F51" s="11" t="e">
        <f t="shared" si="5"/>
        <v>#REF!</v>
      </c>
      <c r="G51" s="13"/>
      <c r="H51" s="12"/>
      <c r="I51" s="11" t="e">
        <f t="shared" si="0"/>
        <v>#DIV/0!</v>
      </c>
      <c r="J51" s="13"/>
      <c r="K51" s="12"/>
      <c r="L51" s="11" t="e">
        <f t="shared" si="1"/>
        <v>#DIV/0!</v>
      </c>
      <c r="M51" s="13"/>
      <c r="N51" s="12"/>
      <c r="O51" s="11" t="e">
        <f t="shared" si="2"/>
        <v>#DIV/0!</v>
      </c>
      <c r="P51" s="13"/>
      <c r="Q51" s="12"/>
      <c r="R51" s="11" t="e">
        <f t="shared" si="3"/>
        <v>#DIV/0!</v>
      </c>
      <c r="S51" s="13"/>
      <c r="T51" s="12"/>
      <c r="U51" s="11" t="e">
        <f t="shared" si="4"/>
        <v>#DIV/0!</v>
      </c>
    </row>
    <row r="52" spans="1:21" x14ac:dyDescent="0.35">
      <c r="A52" s="8">
        <v>48</v>
      </c>
      <c r="B52" s="9" t="s">
        <v>39</v>
      </c>
      <c r="C52" s="10" t="s">
        <v>64</v>
      </c>
      <c r="D52" s="13"/>
      <c r="E52" s="12" t="e">
        <f>#REF!</f>
        <v>#REF!</v>
      </c>
      <c r="F52" s="11" t="e">
        <f t="shared" si="5"/>
        <v>#REF!</v>
      </c>
      <c r="G52" s="13"/>
      <c r="H52" s="12"/>
      <c r="I52" s="11" t="e">
        <f t="shared" si="0"/>
        <v>#DIV/0!</v>
      </c>
      <c r="J52" s="13"/>
      <c r="K52" s="12"/>
      <c r="L52" s="11" t="e">
        <f t="shared" si="1"/>
        <v>#DIV/0!</v>
      </c>
      <c r="M52" s="13"/>
      <c r="N52" s="12"/>
      <c r="O52" s="11" t="e">
        <f t="shared" si="2"/>
        <v>#DIV/0!</v>
      </c>
      <c r="P52" s="13"/>
      <c r="Q52" s="12"/>
      <c r="R52" s="11" t="e">
        <f t="shared" si="3"/>
        <v>#DIV/0!</v>
      </c>
      <c r="S52" s="13"/>
      <c r="T52" s="12"/>
      <c r="U52" s="11" t="e">
        <f t="shared" si="4"/>
        <v>#DIV/0!</v>
      </c>
    </row>
    <row r="53" spans="1:21" x14ac:dyDescent="0.35">
      <c r="A53" s="8">
        <v>49</v>
      </c>
      <c r="B53" s="9" t="s">
        <v>39</v>
      </c>
      <c r="C53" s="10" t="s">
        <v>65</v>
      </c>
      <c r="D53" s="13"/>
      <c r="E53" s="12" t="e">
        <f>#REF!</f>
        <v>#REF!</v>
      </c>
      <c r="F53" s="11" t="e">
        <f t="shared" si="5"/>
        <v>#REF!</v>
      </c>
      <c r="G53" s="13"/>
      <c r="H53" s="12"/>
      <c r="I53" s="11" t="e">
        <f t="shared" si="0"/>
        <v>#DIV/0!</v>
      </c>
      <c r="J53" s="13"/>
      <c r="K53" s="12"/>
      <c r="L53" s="11" t="e">
        <f t="shared" si="1"/>
        <v>#DIV/0!</v>
      </c>
      <c r="M53" s="13"/>
      <c r="N53" s="12"/>
      <c r="O53" s="11" t="e">
        <f t="shared" si="2"/>
        <v>#DIV/0!</v>
      </c>
      <c r="P53" s="13"/>
      <c r="Q53" s="12"/>
      <c r="R53" s="11" t="e">
        <f t="shared" si="3"/>
        <v>#DIV/0!</v>
      </c>
      <c r="S53" s="13"/>
      <c r="T53" s="12"/>
      <c r="U53" s="11" t="e">
        <f t="shared" si="4"/>
        <v>#DIV/0!</v>
      </c>
    </row>
    <row r="54" spans="1:21" x14ac:dyDescent="0.35">
      <c r="A54" s="8">
        <v>50</v>
      </c>
      <c r="B54" s="9" t="s">
        <v>39</v>
      </c>
      <c r="C54" s="10" t="s">
        <v>66</v>
      </c>
      <c r="D54" s="13"/>
      <c r="E54" s="12" t="e">
        <f>#REF!</f>
        <v>#REF!</v>
      </c>
      <c r="F54" s="11" t="e">
        <f t="shared" si="5"/>
        <v>#REF!</v>
      </c>
      <c r="G54" s="13"/>
      <c r="H54" s="12"/>
      <c r="I54" s="11" t="e">
        <f t="shared" si="0"/>
        <v>#DIV/0!</v>
      </c>
      <c r="J54" s="13"/>
      <c r="K54" s="12"/>
      <c r="L54" s="11" t="e">
        <f t="shared" si="1"/>
        <v>#DIV/0!</v>
      </c>
      <c r="M54" s="13"/>
      <c r="N54" s="12"/>
      <c r="O54" s="11" t="e">
        <f t="shared" si="2"/>
        <v>#DIV/0!</v>
      </c>
      <c r="P54" s="13"/>
      <c r="Q54" s="12"/>
      <c r="R54" s="11" t="e">
        <f t="shared" si="3"/>
        <v>#DIV/0!</v>
      </c>
      <c r="S54" s="13"/>
      <c r="T54" s="12"/>
      <c r="U54" s="11" t="e">
        <f t="shared" si="4"/>
        <v>#DIV/0!</v>
      </c>
    </row>
    <row r="55" spans="1:21" x14ac:dyDescent="0.35">
      <c r="A55" s="8">
        <v>51</v>
      </c>
      <c r="B55" s="9" t="s">
        <v>39</v>
      </c>
      <c r="C55" s="10" t="s">
        <v>67</v>
      </c>
      <c r="D55" s="13"/>
      <c r="E55" s="12" t="e">
        <f>#REF!</f>
        <v>#REF!</v>
      </c>
      <c r="F55" s="11" t="e">
        <f t="shared" si="5"/>
        <v>#REF!</v>
      </c>
      <c r="G55" s="13"/>
      <c r="H55" s="12"/>
      <c r="I55" s="11" t="e">
        <f t="shared" si="0"/>
        <v>#DIV/0!</v>
      </c>
      <c r="J55" s="13"/>
      <c r="K55" s="12"/>
      <c r="L55" s="11" t="e">
        <f t="shared" si="1"/>
        <v>#DIV/0!</v>
      </c>
      <c r="M55" s="13"/>
      <c r="N55" s="12"/>
      <c r="O55" s="11" t="e">
        <f t="shared" si="2"/>
        <v>#DIV/0!</v>
      </c>
      <c r="P55" s="13"/>
      <c r="Q55" s="12"/>
      <c r="R55" s="11" t="e">
        <f t="shared" si="3"/>
        <v>#DIV/0!</v>
      </c>
      <c r="S55" s="13"/>
      <c r="T55" s="12"/>
      <c r="U55" s="11" t="e">
        <f t="shared" si="4"/>
        <v>#DIV/0!</v>
      </c>
    </row>
    <row r="56" spans="1:21" x14ac:dyDescent="0.35">
      <c r="A56" s="8">
        <v>52</v>
      </c>
      <c r="B56" s="9" t="s">
        <v>39</v>
      </c>
      <c r="C56" s="10" t="s">
        <v>68</v>
      </c>
      <c r="D56" s="13"/>
      <c r="E56" s="12" t="e">
        <f>#REF!</f>
        <v>#REF!</v>
      </c>
      <c r="F56" s="11" t="e">
        <f t="shared" si="5"/>
        <v>#REF!</v>
      </c>
      <c r="G56" s="13"/>
      <c r="H56" s="12"/>
      <c r="I56" s="11" t="e">
        <f t="shared" si="0"/>
        <v>#DIV/0!</v>
      </c>
      <c r="J56" s="13"/>
      <c r="K56" s="12"/>
      <c r="L56" s="11" t="e">
        <f t="shared" si="1"/>
        <v>#DIV/0!</v>
      </c>
      <c r="M56" s="13"/>
      <c r="N56" s="12"/>
      <c r="O56" s="11" t="e">
        <f t="shared" si="2"/>
        <v>#DIV/0!</v>
      </c>
      <c r="P56" s="13"/>
      <c r="Q56" s="12"/>
      <c r="R56" s="11" t="e">
        <f t="shared" si="3"/>
        <v>#DIV/0!</v>
      </c>
      <c r="S56" s="13"/>
      <c r="T56" s="12"/>
      <c r="U56" s="11" t="e">
        <f t="shared" si="4"/>
        <v>#DIV/0!</v>
      </c>
    </row>
    <row r="57" spans="1:21" x14ac:dyDescent="0.35">
      <c r="A57" s="8">
        <v>53</v>
      </c>
      <c r="B57" s="9" t="s">
        <v>39</v>
      </c>
      <c r="C57" s="10" t="s">
        <v>69</v>
      </c>
      <c r="D57" s="13"/>
      <c r="E57" s="12" t="e">
        <f>#REF!</f>
        <v>#REF!</v>
      </c>
      <c r="F57" s="11" t="e">
        <f t="shared" si="5"/>
        <v>#REF!</v>
      </c>
      <c r="G57" s="13"/>
      <c r="H57" s="12"/>
      <c r="I57" s="11" t="e">
        <f t="shared" si="0"/>
        <v>#DIV/0!</v>
      </c>
      <c r="J57" s="13"/>
      <c r="K57" s="12"/>
      <c r="L57" s="11" t="e">
        <f t="shared" si="1"/>
        <v>#DIV/0!</v>
      </c>
      <c r="M57" s="13"/>
      <c r="N57" s="12"/>
      <c r="O57" s="11" t="e">
        <f t="shared" si="2"/>
        <v>#DIV/0!</v>
      </c>
      <c r="P57" s="13"/>
      <c r="Q57" s="12"/>
      <c r="R57" s="11" t="e">
        <f t="shared" si="3"/>
        <v>#DIV/0!</v>
      </c>
      <c r="S57" s="13"/>
      <c r="T57" s="12"/>
      <c r="U57" s="11" t="e">
        <f t="shared" si="4"/>
        <v>#DIV/0!</v>
      </c>
    </row>
    <row r="58" spans="1:21" x14ac:dyDescent="0.35">
      <c r="A58" s="8">
        <v>54</v>
      </c>
      <c r="B58" s="9" t="s">
        <v>39</v>
      </c>
      <c r="C58" s="10" t="s">
        <v>70</v>
      </c>
      <c r="D58" s="13"/>
      <c r="E58" s="12" t="e">
        <f>#REF!</f>
        <v>#REF!</v>
      </c>
      <c r="F58" s="11" t="e">
        <f t="shared" si="5"/>
        <v>#REF!</v>
      </c>
      <c r="G58" s="13"/>
      <c r="H58" s="12"/>
      <c r="I58" s="11" t="e">
        <f t="shared" si="0"/>
        <v>#DIV/0!</v>
      </c>
      <c r="J58" s="13"/>
      <c r="K58" s="12"/>
      <c r="L58" s="11" t="e">
        <f t="shared" si="1"/>
        <v>#DIV/0!</v>
      </c>
      <c r="M58" s="13"/>
      <c r="N58" s="12"/>
      <c r="O58" s="11" t="e">
        <f t="shared" si="2"/>
        <v>#DIV/0!</v>
      </c>
      <c r="P58" s="13"/>
      <c r="Q58" s="12"/>
      <c r="R58" s="11" t="e">
        <f t="shared" si="3"/>
        <v>#DIV/0!</v>
      </c>
      <c r="S58" s="13"/>
      <c r="T58" s="12"/>
      <c r="U58" s="11" t="e">
        <f t="shared" si="4"/>
        <v>#DIV/0!</v>
      </c>
    </row>
    <row r="59" spans="1:21" x14ac:dyDescent="0.35">
      <c r="A59" s="8">
        <v>55</v>
      </c>
      <c r="B59" s="9" t="s">
        <v>39</v>
      </c>
      <c r="C59" s="10" t="s">
        <v>71</v>
      </c>
      <c r="D59" s="13"/>
      <c r="E59" s="12" t="e">
        <f>#REF!</f>
        <v>#REF!</v>
      </c>
      <c r="F59" s="11" t="e">
        <f t="shared" si="5"/>
        <v>#REF!</v>
      </c>
      <c r="G59" s="13"/>
      <c r="H59" s="12"/>
      <c r="I59" s="11" t="e">
        <f t="shared" si="0"/>
        <v>#DIV/0!</v>
      </c>
      <c r="J59" s="13"/>
      <c r="K59" s="12"/>
      <c r="L59" s="11" t="e">
        <f t="shared" si="1"/>
        <v>#DIV/0!</v>
      </c>
      <c r="M59" s="13"/>
      <c r="N59" s="12"/>
      <c r="O59" s="11" t="e">
        <f t="shared" si="2"/>
        <v>#DIV/0!</v>
      </c>
      <c r="P59" s="13"/>
      <c r="Q59" s="12"/>
      <c r="R59" s="11" t="e">
        <f t="shared" si="3"/>
        <v>#DIV/0!</v>
      </c>
      <c r="S59" s="13"/>
      <c r="T59" s="12"/>
      <c r="U59" s="11" t="e">
        <f t="shared" si="4"/>
        <v>#DIV/0!</v>
      </c>
    </row>
    <row r="60" spans="1:21" x14ac:dyDescent="0.35">
      <c r="A60" s="8">
        <v>56</v>
      </c>
      <c r="B60" s="9" t="s">
        <v>39</v>
      </c>
      <c r="C60" s="10" t="s">
        <v>72</v>
      </c>
      <c r="D60" s="13"/>
      <c r="E60" s="12" t="e">
        <f>#REF!</f>
        <v>#REF!</v>
      </c>
      <c r="F60" s="11" t="e">
        <f t="shared" si="5"/>
        <v>#REF!</v>
      </c>
      <c r="G60" s="13"/>
      <c r="H60" s="12"/>
      <c r="I60" s="11" t="e">
        <f t="shared" si="0"/>
        <v>#DIV/0!</v>
      </c>
      <c r="J60" s="13"/>
      <c r="K60" s="12"/>
      <c r="L60" s="11" t="e">
        <f t="shared" si="1"/>
        <v>#DIV/0!</v>
      </c>
      <c r="M60" s="13"/>
      <c r="N60" s="12"/>
      <c r="O60" s="11" t="e">
        <f t="shared" si="2"/>
        <v>#DIV/0!</v>
      </c>
      <c r="P60" s="13"/>
      <c r="Q60" s="12"/>
      <c r="R60" s="11" t="e">
        <f t="shared" si="3"/>
        <v>#DIV/0!</v>
      </c>
      <c r="S60" s="13"/>
      <c r="T60" s="12"/>
      <c r="U60" s="11" t="e">
        <f t="shared" si="4"/>
        <v>#DIV/0!</v>
      </c>
    </row>
    <row r="61" spans="1:21" x14ac:dyDescent="0.35">
      <c r="A61" s="14"/>
      <c r="B61" s="15" t="s">
        <v>39</v>
      </c>
      <c r="C61" s="16"/>
      <c r="D61" s="13"/>
      <c r="E61" s="12" t="e">
        <f>#REF!</f>
        <v>#REF!</v>
      </c>
      <c r="F61" s="11" t="e">
        <f t="shared" si="5"/>
        <v>#REF!</v>
      </c>
      <c r="G61" s="13"/>
      <c r="H61" s="12"/>
      <c r="I61" s="11" t="e">
        <f t="shared" si="0"/>
        <v>#DIV/0!</v>
      </c>
      <c r="J61" s="13"/>
      <c r="K61" s="12"/>
      <c r="L61" s="11" t="e">
        <f t="shared" si="1"/>
        <v>#DIV/0!</v>
      </c>
      <c r="M61" s="13"/>
      <c r="N61" s="12"/>
      <c r="O61" s="11" t="e">
        <f t="shared" si="2"/>
        <v>#DIV/0!</v>
      </c>
      <c r="P61" s="13"/>
      <c r="Q61" s="12"/>
      <c r="R61" s="11" t="e">
        <f t="shared" si="3"/>
        <v>#DIV/0!</v>
      </c>
      <c r="S61" s="13"/>
      <c r="T61" s="12"/>
      <c r="U61" s="11" t="e">
        <f t="shared" si="4"/>
        <v>#DIV/0!</v>
      </c>
    </row>
    <row r="62" spans="1:21" x14ac:dyDescent="0.35">
      <c r="A62" s="8">
        <v>57</v>
      </c>
      <c r="B62" s="10" t="s">
        <v>73</v>
      </c>
      <c r="C62" s="10" t="s">
        <v>74</v>
      </c>
      <c r="D62" s="13"/>
      <c r="E62" s="12" t="e">
        <f>#REF!</f>
        <v>#REF!</v>
      </c>
      <c r="F62" s="11" t="e">
        <f t="shared" si="5"/>
        <v>#REF!</v>
      </c>
      <c r="G62" s="13"/>
      <c r="H62" s="12"/>
      <c r="I62" s="11" t="e">
        <f t="shared" si="0"/>
        <v>#DIV/0!</v>
      </c>
      <c r="J62" s="13"/>
      <c r="K62" s="12"/>
      <c r="L62" s="11" t="e">
        <f t="shared" si="1"/>
        <v>#DIV/0!</v>
      </c>
      <c r="M62" s="13"/>
      <c r="N62" s="12"/>
      <c r="O62" s="11" t="e">
        <f t="shared" si="2"/>
        <v>#DIV/0!</v>
      </c>
      <c r="P62" s="13"/>
      <c r="Q62" s="12"/>
      <c r="R62" s="11" t="e">
        <f t="shared" si="3"/>
        <v>#DIV/0!</v>
      </c>
      <c r="S62" s="13"/>
      <c r="T62" s="12"/>
      <c r="U62" s="11" t="e">
        <f t="shared" si="4"/>
        <v>#DIV/0!</v>
      </c>
    </row>
    <row r="63" spans="1:21" x14ac:dyDescent="0.35">
      <c r="A63" s="8">
        <v>58</v>
      </c>
      <c r="B63" s="10" t="s">
        <v>73</v>
      </c>
      <c r="C63" s="10" t="s">
        <v>75</v>
      </c>
      <c r="D63" s="13"/>
      <c r="E63" s="12" t="e">
        <f>#REF!</f>
        <v>#REF!</v>
      </c>
      <c r="F63" s="11" t="e">
        <f t="shared" si="5"/>
        <v>#REF!</v>
      </c>
      <c r="G63" s="13"/>
      <c r="H63" s="12"/>
      <c r="I63" s="11" t="e">
        <f t="shared" si="0"/>
        <v>#DIV/0!</v>
      </c>
      <c r="J63" s="13"/>
      <c r="K63" s="12"/>
      <c r="L63" s="11" t="e">
        <f t="shared" si="1"/>
        <v>#DIV/0!</v>
      </c>
      <c r="M63" s="13"/>
      <c r="N63" s="12"/>
      <c r="O63" s="11" t="e">
        <f t="shared" si="2"/>
        <v>#DIV/0!</v>
      </c>
      <c r="P63" s="13"/>
      <c r="Q63" s="12"/>
      <c r="R63" s="11" t="e">
        <f t="shared" si="3"/>
        <v>#DIV/0!</v>
      </c>
      <c r="S63" s="13"/>
      <c r="T63" s="12"/>
      <c r="U63" s="11" t="e">
        <f t="shared" si="4"/>
        <v>#DIV/0!</v>
      </c>
    </row>
    <row r="64" spans="1:21" x14ac:dyDescent="0.35">
      <c r="A64" s="8">
        <v>59</v>
      </c>
      <c r="B64" s="10" t="s">
        <v>73</v>
      </c>
      <c r="C64" s="10" t="s">
        <v>76</v>
      </c>
      <c r="D64" s="13"/>
      <c r="E64" s="12" t="e">
        <f>#REF!</f>
        <v>#REF!</v>
      </c>
      <c r="F64" s="11" t="e">
        <f t="shared" si="5"/>
        <v>#REF!</v>
      </c>
      <c r="G64" s="13"/>
      <c r="H64" s="12"/>
      <c r="I64" s="11" t="e">
        <f t="shared" si="0"/>
        <v>#DIV/0!</v>
      </c>
      <c r="J64" s="13"/>
      <c r="K64" s="12"/>
      <c r="L64" s="11" t="e">
        <f t="shared" si="1"/>
        <v>#DIV/0!</v>
      </c>
      <c r="M64" s="13"/>
      <c r="N64" s="12"/>
      <c r="O64" s="11" t="e">
        <f t="shared" si="2"/>
        <v>#DIV/0!</v>
      </c>
      <c r="P64" s="13"/>
      <c r="Q64" s="12"/>
      <c r="R64" s="11" t="e">
        <f t="shared" si="3"/>
        <v>#DIV/0!</v>
      </c>
      <c r="S64" s="13"/>
      <c r="T64" s="12"/>
      <c r="U64" s="11" t="e">
        <f t="shared" si="4"/>
        <v>#DIV/0!</v>
      </c>
    </row>
    <row r="65" spans="1:21" x14ac:dyDescent="0.35">
      <c r="A65" s="8">
        <v>60</v>
      </c>
      <c r="B65" s="10" t="s">
        <v>73</v>
      </c>
      <c r="C65" s="10" t="s">
        <v>77</v>
      </c>
      <c r="D65" s="13"/>
      <c r="E65" s="12" t="e">
        <f>#REF!</f>
        <v>#REF!</v>
      </c>
      <c r="F65" s="11" t="e">
        <f t="shared" si="5"/>
        <v>#REF!</v>
      </c>
      <c r="G65" s="13"/>
      <c r="H65" s="12"/>
      <c r="I65" s="11" t="e">
        <f t="shared" si="0"/>
        <v>#DIV/0!</v>
      </c>
      <c r="J65" s="13"/>
      <c r="K65" s="12"/>
      <c r="L65" s="11" t="e">
        <f t="shared" si="1"/>
        <v>#DIV/0!</v>
      </c>
      <c r="M65" s="13"/>
      <c r="N65" s="12"/>
      <c r="O65" s="11" t="e">
        <f t="shared" si="2"/>
        <v>#DIV/0!</v>
      </c>
      <c r="P65" s="13"/>
      <c r="Q65" s="12"/>
      <c r="R65" s="11" t="e">
        <f t="shared" si="3"/>
        <v>#DIV/0!</v>
      </c>
      <c r="S65" s="13"/>
      <c r="T65" s="12"/>
      <c r="U65" s="11" t="e">
        <f t="shared" si="4"/>
        <v>#DIV/0!</v>
      </c>
    </row>
    <row r="66" spans="1:21" x14ac:dyDescent="0.35">
      <c r="A66" s="8">
        <v>61</v>
      </c>
      <c r="B66" s="10" t="s">
        <v>73</v>
      </c>
      <c r="C66" s="10" t="s">
        <v>78</v>
      </c>
      <c r="D66" s="13"/>
      <c r="E66" s="12" t="e">
        <f>#REF!</f>
        <v>#REF!</v>
      </c>
      <c r="F66" s="11" t="e">
        <f t="shared" si="5"/>
        <v>#REF!</v>
      </c>
      <c r="G66" s="13"/>
      <c r="H66" s="12"/>
      <c r="I66" s="11" t="e">
        <f t="shared" si="0"/>
        <v>#DIV/0!</v>
      </c>
      <c r="J66" s="13"/>
      <c r="K66" s="12"/>
      <c r="L66" s="11" t="e">
        <f t="shared" si="1"/>
        <v>#DIV/0!</v>
      </c>
      <c r="M66" s="13"/>
      <c r="N66" s="12"/>
      <c r="O66" s="11" t="e">
        <f t="shared" si="2"/>
        <v>#DIV/0!</v>
      </c>
      <c r="P66" s="13"/>
      <c r="Q66" s="12"/>
      <c r="R66" s="11" t="e">
        <f t="shared" si="3"/>
        <v>#DIV/0!</v>
      </c>
      <c r="S66" s="13"/>
      <c r="T66" s="12"/>
      <c r="U66" s="11" t="e">
        <f t="shared" si="4"/>
        <v>#DIV/0!</v>
      </c>
    </row>
    <row r="67" spans="1:21" x14ac:dyDescent="0.35">
      <c r="A67" s="8">
        <v>62</v>
      </c>
      <c r="B67" s="10" t="s">
        <v>73</v>
      </c>
      <c r="C67" s="10" t="s">
        <v>79</v>
      </c>
      <c r="D67" s="13"/>
      <c r="E67" s="12" t="e">
        <f>#REF!</f>
        <v>#REF!</v>
      </c>
      <c r="F67" s="11" t="e">
        <f t="shared" si="5"/>
        <v>#REF!</v>
      </c>
      <c r="G67" s="13"/>
      <c r="H67" s="12"/>
      <c r="I67" s="11" t="e">
        <f t="shared" si="0"/>
        <v>#DIV/0!</v>
      </c>
      <c r="J67" s="13"/>
      <c r="K67" s="12"/>
      <c r="L67" s="11" t="e">
        <f t="shared" si="1"/>
        <v>#DIV/0!</v>
      </c>
      <c r="M67" s="13"/>
      <c r="N67" s="12"/>
      <c r="O67" s="11" t="e">
        <f t="shared" si="2"/>
        <v>#DIV/0!</v>
      </c>
      <c r="P67" s="13"/>
      <c r="Q67" s="12"/>
      <c r="R67" s="11" t="e">
        <f t="shared" si="3"/>
        <v>#DIV/0!</v>
      </c>
      <c r="S67" s="13"/>
      <c r="T67" s="12"/>
      <c r="U67" s="11" t="e">
        <f t="shared" si="4"/>
        <v>#DIV/0!</v>
      </c>
    </row>
    <row r="68" spans="1:21" x14ac:dyDescent="0.35">
      <c r="A68" s="8">
        <v>63</v>
      </c>
      <c r="B68" s="10" t="s">
        <v>73</v>
      </c>
      <c r="C68" s="10" t="s">
        <v>80</v>
      </c>
      <c r="D68" s="13"/>
      <c r="E68" s="12" t="e">
        <f>#REF!</f>
        <v>#REF!</v>
      </c>
      <c r="F68" s="11" t="e">
        <f t="shared" si="5"/>
        <v>#REF!</v>
      </c>
      <c r="G68" s="13"/>
      <c r="H68" s="12"/>
      <c r="I68" s="11" t="e">
        <f t="shared" ref="I68:I131" si="6">H68/G68</f>
        <v>#DIV/0!</v>
      </c>
      <c r="J68" s="13"/>
      <c r="K68" s="12"/>
      <c r="L68" s="11" t="e">
        <f t="shared" ref="L68:L131" si="7">K68/J68</f>
        <v>#DIV/0!</v>
      </c>
      <c r="M68" s="13"/>
      <c r="N68" s="12"/>
      <c r="O68" s="11" t="e">
        <f t="shared" ref="O68:O131" si="8">N68/M68</f>
        <v>#DIV/0!</v>
      </c>
      <c r="P68" s="13"/>
      <c r="Q68" s="12"/>
      <c r="R68" s="11" t="e">
        <f t="shared" ref="R68:R131" si="9">Q68/P68</f>
        <v>#DIV/0!</v>
      </c>
      <c r="S68" s="13"/>
      <c r="T68" s="12"/>
      <c r="U68" s="11" t="e">
        <f t="shared" ref="U68:U131" si="10">T68/S68</f>
        <v>#DIV/0!</v>
      </c>
    </row>
    <row r="69" spans="1:21" x14ac:dyDescent="0.35">
      <c r="A69" s="8">
        <v>64</v>
      </c>
      <c r="B69" s="10" t="s">
        <v>73</v>
      </c>
      <c r="C69" s="10" t="s">
        <v>81</v>
      </c>
      <c r="D69" s="13"/>
      <c r="E69" s="12" t="e">
        <f>#REF!</f>
        <v>#REF!</v>
      </c>
      <c r="F69" s="11" t="e">
        <f t="shared" ref="F69:F132" si="11">E69/D69</f>
        <v>#REF!</v>
      </c>
      <c r="G69" s="13"/>
      <c r="H69" s="12"/>
      <c r="I69" s="11" t="e">
        <f t="shared" si="6"/>
        <v>#DIV/0!</v>
      </c>
      <c r="J69" s="13"/>
      <c r="K69" s="12"/>
      <c r="L69" s="11" t="e">
        <f t="shared" si="7"/>
        <v>#DIV/0!</v>
      </c>
      <c r="M69" s="13"/>
      <c r="N69" s="12"/>
      <c r="O69" s="11" t="e">
        <f t="shared" si="8"/>
        <v>#DIV/0!</v>
      </c>
      <c r="P69" s="13"/>
      <c r="Q69" s="12"/>
      <c r="R69" s="11" t="e">
        <f t="shared" si="9"/>
        <v>#DIV/0!</v>
      </c>
      <c r="S69" s="13"/>
      <c r="T69" s="12"/>
      <c r="U69" s="11" t="e">
        <f t="shared" si="10"/>
        <v>#DIV/0!</v>
      </c>
    </row>
    <row r="70" spans="1:21" x14ac:dyDescent="0.35">
      <c r="A70" s="8">
        <v>65</v>
      </c>
      <c r="B70" s="10" t="s">
        <v>73</v>
      </c>
      <c r="C70" s="10" t="s">
        <v>82</v>
      </c>
      <c r="D70" s="13"/>
      <c r="E70" s="12" t="e">
        <f>#REF!</f>
        <v>#REF!</v>
      </c>
      <c r="F70" s="11" t="e">
        <f t="shared" si="11"/>
        <v>#REF!</v>
      </c>
      <c r="G70" s="13"/>
      <c r="H70" s="12"/>
      <c r="I70" s="11" t="e">
        <f t="shared" si="6"/>
        <v>#DIV/0!</v>
      </c>
      <c r="J70" s="13"/>
      <c r="K70" s="12"/>
      <c r="L70" s="11" t="e">
        <f t="shared" si="7"/>
        <v>#DIV/0!</v>
      </c>
      <c r="M70" s="13"/>
      <c r="N70" s="12"/>
      <c r="O70" s="11" t="e">
        <f t="shared" si="8"/>
        <v>#DIV/0!</v>
      </c>
      <c r="P70" s="13"/>
      <c r="Q70" s="12"/>
      <c r="R70" s="11" t="e">
        <f t="shared" si="9"/>
        <v>#DIV/0!</v>
      </c>
      <c r="S70" s="13"/>
      <c r="T70" s="12"/>
      <c r="U70" s="11" t="e">
        <f t="shared" si="10"/>
        <v>#DIV/0!</v>
      </c>
    </row>
    <row r="71" spans="1:21" x14ac:dyDescent="0.35">
      <c r="A71" s="8">
        <v>66</v>
      </c>
      <c r="B71" s="10" t="s">
        <v>73</v>
      </c>
      <c r="C71" s="10" t="s">
        <v>83</v>
      </c>
      <c r="D71" s="13"/>
      <c r="E71" s="12" t="e">
        <f>#REF!</f>
        <v>#REF!</v>
      </c>
      <c r="F71" s="11" t="e">
        <f t="shared" si="11"/>
        <v>#REF!</v>
      </c>
      <c r="G71" s="13"/>
      <c r="H71" s="12"/>
      <c r="I71" s="11" t="e">
        <f t="shared" si="6"/>
        <v>#DIV/0!</v>
      </c>
      <c r="J71" s="13"/>
      <c r="K71" s="12"/>
      <c r="L71" s="11" t="e">
        <f t="shared" si="7"/>
        <v>#DIV/0!</v>
      </c>
      <c r="M71" s="13"/>
      <c r="N71" s="12"/>
      <c r="O71" s="11" t="e">
        <f t="shared" si="8"/>
        <v>#DIV/0!</v>
      </c>
      <c r="P71" s="13"/>
      <c r="Q71" s="12"/>
      <c r="R71" s="11" t="e">
        <f t="shared" si="9"/>
        <v>#DIV/0!</v>
      </c>
      <c r="S71" s="13"/>
      <c r="T71" s="12"/>
      <c r="U71" s="11" t="e">
        <f t="shared" si="10"/>
        <v>#DIV/0!</v>
      </c>
    </row>
    <row r="72" spans="1:21" x14ac:dyDescent="0.35">
      <c r="A72" s="8">
        <v>67</v>
      </c>
      <c r="B72" s="10" t="s">
        <v>73</v>
      </c>
      <c r="C72" s="10" t="s">
        <v>84</v>
      </c>
      <c r="D72" s="13"/>
      <c r="E72" s="12" t="e">
        <f>#REF!</f>
        <v>#REF!</v>
      </c>
      <c r="F72" s="11" t="e">
        <f t="shared" si="11"/>
        <v>#REF!</v>
      </c>
      <c r="G72" s="13"/>
      <c r="H72" s="12"/>
      <c r="I72" s="11" t="e">
        <f t="shared" si="6"/>
        <v>#DIV/0!</v>
      </c>
      <c r="J72" s="13"/>
      <c r="K72" s="12"/>
      <c r="L72" s="11" t="e">
        <f t="shared" si="7"/>
        <v>#DIV/0!</v>
      </c>
      <c r="M72" s="13"/>
      <c r="N72" s="12"/>
      <c r="O72" s="11" t="e">
        <f t="shared" si="8"/>
        <v>#DIV/0!</v>
      </c>
      <c r="P72" s="13"/>
      <c r="Q72" s="12"/>
      <c r="R72" s="11" t="e">
        <f t="shared" si="9"/>
        <v>#DIV/0!</v>
      </c>
      <c r="S72" s="13"/>
      <c r="T72" s="12"/>
      <c r="U72" s="11" t="e">
        <f t="shared" si="10"/>
        <v>#DIV/0!</v>
      </c>
    </row>
    <row r="73" spans="1:21" x14ac:dyDescent="0.35">
      <c r="A73" s="8">
        <v>68</v>
      </c>
      <c r="B73" s="10" t="s">
        <v>73</v>
      </c>
      <c r="C73" s="10" t="s">
        <v>85</v>
      </c>
      <c r="D73" s="13"/>
      <c r="E73" s="12" t="e">
        <f>#REF!</f>
        <v>#REF!</v>
      </c>
      <c r="F73" s="11" t="e">
        <f t="shared" si="11"/>
        <v>#REF!</v>
      </c>
      <c r="G73" s="13"/>
      <c r="H73" s="12"/>
      <c r="I73" s="11" t="e">
        <f t="shared" si="6"/>
        <v>#DIV/0!</v>
      </c>
      <c r="J73" s="13"/>
      <c r="K73" s="12"/>
      <c r="L73" s="11" t="e">
        <f t="shared" si="7"/>
        <v>#DIV/0!</v>
      </c>
      <c r="M73" s="13"/>
      <c r="N73" s="12"/>
      <c r="O73" s="11" t="e">
        <f t="shared" si="8"/>
        <v>#DIV/0!</v>
      </c>
      <c r="P73" s="13"/>
      <c r="Q73" s="12"/>
      <c r="R73" s="11" t="e">
        <f t="shared" si="9"/>
        <v>#DIV/0!</v>
      </c>
      <c r="S73" s="13"/>
      <c r="T73" s="12"/>
      <c r="U73" s="11" t="e">
        <f t="shared" si="10"/>
        <v>#DIV/0!</v>
      </c>
    </row>
    <row r="74" spans="1:21" x14ac:dyDescent="0.35">
      <c r="A74" s="8">
        <v>69</v>
      </c>
      <c r="B74" s="10" t="s">
        <v>73</v>
      </c>
      <c r="C74" s="10" t="s">
        <v>86</v>
      </c>
      <c r="D74" s="13"/>
      <c r="E74" s="12" t="e">
        <f>#REF!</f>
        <v>#REF!</v>
      </c>
      <c r="F74" s="11" t="e">
        <f t="shared" si="11"/>
        <v>#REF!</v>
      </c>
      <c r="G74" s="13"/>
      <c r="H74" s="12"/>
      <c r="I74" s="11" t="e">
        <f t="shared" si="6"/>
        <v>#DIV/0!</v>
      </c>
      <c r="J74" s="13"/>
      <c r="K74" s="12"/>
      <c r="L74" s="11" t="e">
        <f t="shared" si="7"/>
        <v>#DIV/0!</v>
      </c>
      <c r="M74" s="13"/>
      <c r="N74" s="12"/>
      <c r="O74" s="11" t="e">
        <f t="shared" si="8"/>
        <v>#DIV/0!</v>
      </c>
      <c r="P74" s="13"/>
      <c r="Q74" s="12"/>
      <c r="R74" s="11" t="e">
        <f t="shared" si="9"/>
        <v>#DIV/0!</v>
      </c>
      <c r="S74" s="13"/>
      <c r="T74" s="12"/>
      <c r="U74" s="11" t="e">
        <f t="shared" si="10"/>
        <v>#DIV/0!</v>
      </c>
    </row>
    <row r="75" spans="1:21" x14ac:dyDescent="0.35">
      <c r="A75" s="8">
        <v>70</v>
      </c>
      <c r="B75" s="10" t="s">
        <v>73</v>
      </c>
      <c r="C75" s="10" t="s">
        <v>87</v>
      </c>
      <c r="D75" s="13"/>
      <c r="E75" s="12" t="e">
        <f>#REF!</f>
        <v>#REF!</v>
      </c>
      <c r="F75" s="11" t="e">
        <f t="shared" si="11"/>
        <v>#REF!</v>
      </c>
      <c r="G75" s="13"/>
      <c r="H75" s="12"/>
      <c r="I75" s="11" t="e">
        <f t="shared" si="6"/>
        <v>#DIV/0!</v>
      </c>
      <c r="J75" s="13"/>
      <c r="K75" s="12"/>
      <c r="L75" s="11" t="e">
        <f t="shared" si="7"/>
        <v>#DIV/0!</v>
      </c>
      <c r="M75" s="13"/>
      <c r="N75" s="12"/>
      <c r="O75" s="11" t="e">
        <f t="shared" si="8"/>
        <v>#DIV/0!</v>
      </c>
      <c r="P75" s="13"/>
      <c r="Q75" s="12"/>
      <c r="R75" s="11" t="e">
        <f t="shared" si="9"/>
        <v>#DIV/0!</v>
      </c>
      <c r="S75" s="13"/>
      <c r="T75" s="12"/>
      <c r="U75" s="11" t="e">
        <f t="shared" si="10"/>
        <v>#DIV/0!</v>
      </c>
    </row>
    <row r="76" spans="1:21" x14ac:dyDescent="0.35">
      <c r="A76" s="8">
        <v>71</v>
      </c>
      <c r="B76" s="10" t="s">
        <v>73</v>
      </c>
      <c r="C76" s="10" t="s">
        <v>88</v>
      </c>
      <c r="D76" s="13"/>
      <c r="E76" s="12" t="e">
        <f>#REF!</f>
        <v>#REF!</v>
      </c>
      <c r="F76" s="11" t="e">
        <f t="shared" si="11"/>
        <v>#REF!</v>
      </c>
      <c r="G76" s="13"/>
      <c r="H76" s="12"/>
      <c r="I76" s="11" t="e">
        <f t="shared" si="6"/>
        <v>#DIV/0!</v>
      </c>
      <c r="J76" s="13"/>
      <c r="K76" s="12"/>
      <c r="L76" s="11" t="e">
        <f t="shared" si="7"/>
        <v>#DIV/0!</v>
      </c>
      <c r="M76" s="13"/>
      <c r="N76" s="12"/>
      <c r="O76" s="11" t="e">
        <f t="shared" si="8"/>
        <v>#DIV/0!</v>
      </c>
      <c r="P76" s="13"/>
      <c r="Q76" s="12"/>
      <c r="R76" s="11" t="e">
        <f t="shared" si="9"/>
        <v>#DIV/0!</v>
      </c>
      <c r="S76" s="13"/>
      <c r="T76" s="12"/>
      <c r="U76" s="11" t="e">
        <f t="shared" si="10"/>
        <v>#DIV/0!</v>
      </c>
    </row>
    <row r="77" spans="1:21" x14ac:dyDescent="0.35">
      <c r="A77" s="8">
        <v>72</v>
      </c>
      <c r="B77" s="10" t="s">
        <v>73</v>
      </c>
      <c r="C77" s="10" t="s">
        <v>89</v>
      </c>
      <c r="D77" s="13"/>
      <c r="E77" s="12" t="e">
        <f>#REF!</f>
        <v>#REF!</v>
      </c>
      <c r="F77" s="11" t="e">
        <f t="shared" si="11"/>
        <v>#REF!</v>
      </c>
      <c r="G77" s="13"/>
      <c r="H77" s="12"/>
      <c r="I77" s="11" t="e">
        <f t="shared" si="6"/>
        <v>#DIV/0!</v>
      </c>
      <c r="J77" s="13"/>
      <c r="K77" s="12"/>
      <c r="L77" s="11" t="e">
        <f t="shared" si="7"/>
        <v>#DIV/0!</v>
      </c>
      <c r="M77" s="13"/>
      <c r="N77" s="12"/>
      <c r="O77" s="11" t="e">
        <f t="shared" si="8"/>
        <v>#DIV/0!</v>
      </c>
      <c r="P77" s="13"/>
      <c r="Q77" s="12"/>
      <c r="R77" s="11" t="e">
        <f t="shared" si="9"/>
        <v>#DIV/0!</v>
      </c>
      <c r="S77" s="13"/>
      <c r="T77" s="12"/>
      <c r="U77" s="11" t="e">
        <f t="shared" si="10"/>
        <v>#DIV/0!</v>
      </c>
    </row>
    <row r="78" spans="1:21" x14ac:dyDescent="0.35">
      <c r="A78" s="8">
        <v>73</v>
      </c>
      <c r="B78" s="10" t="s">
        <v>73</v>
      </c>
      <c r="C78" s="10" t="s">
        <v>90</v>
      </c>
      <c r="D78" s="13"/>
      <c r="E78" s="12" t="e">
        <f>#REF!</f>
        <v>#REF!</v>
      </c>
      <c r="F78" s="11" t="e">
        <f t="shared" si="11"/>
        <v>#REF!</v>
      </c>
      <c r="G78" s="13"/>
      <c r="H78" s="12"/>
      <c r="I78" s="11" t="e">
        <f t="shared" si="6"/>
        <v>#DIV/0!</v>
      </c>
      <c r="J78" s="13"/>
      <c r="K78" s="12"/>
      <c r="L78" s="11" t="e">
        <f t="shared" si="7"/>
        <v>#DIV/0!</v>
      </c>
      <c r="M78" s="13"/>
      <c r="N78" s="12"/>
      <c r="O78" s="11" t="e">
        <f t="shared" si="8"/>
        <v>#DIV/0!</v>
      </c>
      <c r="P78" s="13"/>
      <c r="Q78" s="12"/>
      <c r="R78" s="11" t="e">
        <f t="shared" si="9"/>
        <v>#DIV/0!</v>
      </c>
      <c r="S78" s="13"/>
      <c r="T78" s="12"/>
      <c r="U78" s="11" t="e">
        <f t="shared" si="10"/>
        <v>#DIV/0!</v>
      </c>
    </row>
    <row r="79" spans="1:21" x14ac:dyDescent="0.35">
      <c r="A79" s="8">
        <v>74</v>
      </c>
      <c r="B79" s="10" t="s">
        <v>73</v>
      </c>
      <c r="C79" s="10" t="s">
        <v>91</v>
      </c>
      <c r="D79" s="13"/>
      <c r="E79" s="12" t="e">
        <f>#REF!</f>
        <v>#REF!</v>
      </c>
      <c r="F79" s="11" t="e">
        <f t="shared" si="11"/>
        <v>#REF!</v>
      </c>
      <c r="G79" s="13"/>
      <c r="H79" s="12"/>
      <c r="I79" s="11" t="e">
        <f t="shared" si="6"/>
        <v>#DIV/0!</v>
      </c>
      <c r="J79" s="13"/>
      <c r="K79" s="12"/>
      <c r="L79" s="11" t="e">
        <f t="shared" si="7"/>
        <v>#DIV/0!</v>
      </c>
      <c r="M79" s="13"/>
      <c r="N79" s="12"/>
      <c r="O79" s="11" t="e">
        <f t="shared" si="8"/>
        <v>#DIV/0!</v>
      </c>
      <c r="P79" s="13"/>
      <c r="Q79" s="12"/>
      <c r="R79" s="11" t="e">
        <f t="shared" si="9"/>
        <v>#DIV/0!</v>
      </c>
      <c r="S79" s="13"/>
      <c r="T79" s="12"/>
      <c r="U79" s="11" t="e">
        <f t="shared" si="10"/>
        <v>#DIV/0!</v>
      </c>
    </row>
    <row r="80" spans="1:21" x14ac:dyDescent="0.35">
      <c r="A80" s="8">
        <v>75</v>
      </c>
      <c r="B80" s="10" t="s">
        <v>73</v>
      </c>
      <c r="C80" s="10" t="s">
        <v>92</v>
      </c>
      <c r="D80" s="13"/>
      <c r="E80" s="12" t="e">
        <f>#REF!</f>
        <v>#REF!</v>
      </c>
      <c r="F80" s="11" t="e">
        <f t="shared" si="11"/>
        <v>#REF!</v>
      </c>
      <c r="G80" s="13"/>
      <c r="H80" s="12"/>
      <c r="I80" s="11" t="e">
        <f t="shared" si="6"/>
        <v>#DIV/0!</v>
      </c>
      <c r="J80" s="13"/>
      <c r="K80" s="12"/>
      <c r="L80" s="11" t="e">
        <f t="shared" si="7"/>
        <v>#DIV/0!</v>
      </c>
      <c r="M80" s="13"/>
      <c r="N80" s="12"/>
      <c r="O80" s="11" t="e">
        <f t="shared" si="8"/>
        <v>#DIV/0!</v>
      </c>
      <c r="P80" s="13"/>
      <c r="Q80" s="12"/>
      <c r="R80" s="11" t="e">
        <f t="shared" si="9"/>
        <v>#DIV/0!</v>
      </c>
      <c r="S80" s="13"/>
      <c r="T80" s="12"/>
      <c r="U80" s="11" t="e">
        <f t="shared" si="10"/>
        <v>#DIV/0!</v>
      </c>
    </row>
    <row r="81" spans="1:21" x14ac:dyDescent="0.35">
      <c r="A81" s="14"/>
      <c r="B81" s="16" t="s">
        <v>73</v>
      </c>
      <c r="C81" s="16"/>
      <c r="D81" s="13"/>
      <c r="E81" s="12" t="e">
        <f>#REF!</f>
        <v>#REF!</v>
      </c>
      <c r="F81" s="11" t="e">
        <f t="shared" si="11"/>
        <v>#REF!</v>
      </c>
      <c r="G81" s="13"/>
      <c r="H81" s="12"/>
      <c r="I81" s="11" t="e">
        <f t="shared" si="6"/>
        <v>#DIV/0!</v>
      </c>
      <c r="J81" s="13"/>
      <c r="K81" s="12"/>
      <c r="L81" s="11" t="e">
        <f t="shared" si="7"/>
        <v>#DIV/0!</v>
      </c>
      <c r="M81" s="13"/>
      <c r="N81" s="12"/>
      <c r="O81" s="11" t="e">
        <f t="shared" si="8"/>
        <v>#DIV/0!</v>
      </c>
      <c r="P81" s="13"/>
      <c r="Q81" s="12"/>
      <c r="R81" s="11" t="e">
        <f t="shared" si="9"/>
        <v>#DIV/0!</v>
      </c>
      <c r="S81" s="13"/>
      <c r="T81" s="12"/>
      <c r="U81" s="11" t="e">
        <f t="shared" si="10"/>
        <v>#DIV/0!</v>
      </c>
    </row>
    <row r="82" spans="1:21" x14ac:dyDescent="0.35">
      <c r="A82" s="8">
        <v>76</v>
      </c>
      <c r="B82" s="10" t="s">
        <v>93</v>
      </c>
      <c r="C82" s="10" t="s">
        <v>94</v>
      </c>
      <c r="D82" s="17"/>
      <c r="E82" s="12" t="e">
        <f>#REF!</f>
        <v>#REF!</v>
      </c>
      <c r="F82" s="12" t="e">
        <f t="shared" si="11"/>
        <v>#REF!</v>
      </c>
      <c r="G82" s="17"/>
      <c r="H82" s="12"/>
      <c r="I82" s="12" t="e">
        <f t="shared" si="6"/>
        <v>#DIV/0!</v>
      </c>
      <c r="J82" s="17"/>
      <c r="K82" s="12"/>
      <c r="L82" s="12" t="e">
        <f t="shared" si="7"/>
        <v>#DIV/0!</v>
      </c>
      <c r="M82" s="17"/>
      <c r="N82" s="12"/>
      <c r="O82" s="12" t="e">
        <f t="shared" si="8"/>
        <v>#DIV/0!</v>
      </c>
      <c r="P82" s="17"/>
      <c r="Q82" s="12"/>
      <c r="R82" s="12" t="e">
        <f t="shared" si="9"/>
        <v>#DIV/0!</v>
      </c>
      <c r="S82" s="17"/>
      <c r="T82" s="12"/>
      <c r="U82" s="12" t="e">
        <f t="shared" si="10"/>
        <v>#DIV/0!</v>
      </c>
    </row>
    <row r="83" spans="1:21" x14ac:dyDescent="0.35">
      <c r="A83" s="8">
        <v>77</v>
      </c>
      <c r="B83" s="10" t="s">
        <v>93</v>
      </c>
      <c r="C83" s="10" t="s">
        <v>95</v>
      </c>
      <c r="D83" s="17"/>
      <c r="E83" s="12" t="e">
        <f>#REF!</f>
        <v>#REF!</v>
      </c>
      <c r="F83" s="12" t="e">
        <f t="shared" si="11"/>
        <v>#REF!</v>
      </c>
      <c r="G83" s="17"/>
      <c r="H83" s="12"/>
      <c r="I83" s="12" t="e">
        <f t="shared" si="6"/>
        <v>#DIV/0!</v>
      </c>
      <c r="J83" s="17"/>
      <c r="K83" s="12"/>
      <c r="L83" s="12" t="e">
        <f t="shared" si="7"/>
        <v>#DIV/0!</v>
      </c>
      <c r="M83" s="17"/>
      <c r="N83" s="12"/>
      <c r="O83" s="12" t="e">
        <f t="shared" si="8"/>
        <v>#DIV/0!</v>
      </c>
      <c r="P83" s="17"/>
      <c r="Q83" s="12"/>
      <c r="R83" s="12" t="e">
        <f t="shared" si="9"/>
        <v>#DIV/0!</v>
      </c>
      <c r="S83" s="17"/>
      <c r="T83" s="12"/>
      <c r="U83" s="12" t="e">
        <f t="shared" si="10"/>
        <v>#DIV/0!</v>
      </c>
    </row>
    <row r="84" spans="1:21" x14ac:dyDescent="0.35">
      <c r="A84" s="8">
        <v>78</v>
      </c>
      <c r="B84" s="10" t="s">
        <v>93</v>
      </c>
      <c r="C84" s="10" t="s">
        <v>96</v>
      </c>
      <c r="D84" s="17"/>
      <c r="E84" s="12" t="e">
        <f>#REF!</f>
        <v>#REF!</v>
      </c>
      <c r="F84" s="12" t="e">
        <f t="shared" si="11"/>
        <v>#REF!</v>
      </c>
      <c r="G84" s="17"/>
      <c r="H84" s="12"/>
      <c r="I84" s="12" t="e">
        <f t="shared" si="6"/>
        <v>#DIV/0!</v>
      </c>
      <c r="J84" s="17"/>
      <c r="K84" s="12"/>
      <c r="L84" s="12" t="e">
        <f t="shared" si="7"/>
        <v>#DIV/0!</v>
      </c>
      <c r="M84" s="17"/>
      <c r="N84" s="12"/>
      <c r="O84" s="12" t="e">
        <f t="shared" si="8"/>
        <v>#DIV/0!</v>
      </c>
      <c r="P84" s="17"/>
      <c r="Q84" s="12"/>
      <c r="R84" s="12" t="e">
        <f t="shared" si="9"/>
        <v>#DIV/0!</v>
      </c>
      <c r="S84" s="17"/>
      <c r="T84" s="12"/>
      <c r="U84" s="12" t="e">
        <f t="shared" si="10"/>
        <v>#DIV/0!</v>
      </c>
    </row>
    <row r="85" spans="1:21" x14ac:dyDescent="0.35">
      <c r="A85" s="8">
        <v>79</v>
      </c>
      <c r="B85" s="10" t="s">
        <v>93</v>
      </c>
      <c r="C85" s="10" t="s">
        <v>97</v>
      </c>
      <c r="D85" s="17"/>
      <c r="E85" s="12" t="e">
        <f>#REF!</f>
        <v>#REF!</v>
      </c>
      <c r="F85" s="12" t="e">
        <f t="shared" si="11"/>
        <v>#REF!</v>
      </c>
      <c r="G85" s="17"/>
      <c r="H85" s="12"/>
      <c r="I85" s="12" t="e">
        <f t="shared" si="6"/>
        <v>#DIV/0!</v>
      </c>
      <c r="J85" s="17"/>
      <c r="K85" s="12"/>
      <c r="L85" s="12" t="e">
        <f t="shared" si="7"/>
        <v>#DIV/0!</v>
      </c>
      <c r="M85" s="18">
        <v>0.25</v>
      </c>
      <c r="N85" s="19"/>
      <c r="O85" s="19">
        <f t="shared" si="8"/>
        <v>0</v>
      </c>
      <c r="P85" s="17"/>
      <c r="Q85" s="12"/>
      <c r="R85" s="12" t="e">
        <f t="shared" si="9"/>
        <v>#DIV/0!</v>
      </c>
      <c r="S85" s="17"/>
      <c r="T85" s="12"/>
      <c r="U85" s="12" t="e">
        <f t="shared" si="10"/>
        <v>#DIV/0!</v>
      </c>
    </row>
    <row r="86" spans="1:21" x14ac:dyDescent="0.35">
      <c r="A86" s="8">
        <v>80</v>
      </c>
      <c r="B86" s="10" t="s">
        <v>93</v>
      </c>
      <c r="C86" s="10" t="s">
        <v>98</v>
      </c>
      <c r="D86" s="17"/>
      <c r="E86" s="12" t="e">
        <f>#REF!</f>
        <v>#REF!</v>
      </c>
      <c r="F86" s="12" t="e">
        <f t="shared" si="11"/>
        <v>#REF!</v>
      </c>
      <c r="G86" s="17"/>
      <c r="H86" s="12"/>
      <c r="I86" s="12" t="e">
        <f t="shared" si="6"/>
        <v>#DIV/0!</v>
      </c>
      <c r="J86" s="17"/>
      <c r="K86" s="12"/>
      <c r="L86" s="12" t="e">
        <f t="shared" si="7"/>
        <v>#DIV/0!</v>
      </c>
      <c r="M86" s="17"/>
      <c r="N86" s="12"/>
      <c r="O86" s="12" t="e">
        <f t="shared" si="8"/>
        <v>#DIV/0!</v>
      </c>
      <c r="P86" s="17"/>
      <c r="Q86" s="12"/>
      <c r="R86" s="12" t="e">
        <f t="shared" si="9"/>
        <v>#DIV/0!</v>
      </c>
      <c r="S86" s="17"/>
      <c r="T86" s="12"/>
      <c r="U86" s="12" t="e">
        <f t="shared" si="10"/>
        <v>#DIV/0!</v>
      </c>
    </row>
    <row r="87" spans="1:21" x14ac:dyDescent="0.35">
      <c r="A87" s="8">
        <v>81</v>
      </c>
      <c r="B87" s="10" t="s">
        <v>93</v>
      </c>
      <c r="C87" s="10" t="s">
        <v>99</v>
      </c>
      <c r="D87" s="17"/>
      <c r="E87" s="12" t="e">
        <f>#REF!</f>
        <v>#REF!</v>
      </c>
      <c r="F87" s="12" t="e">
        <f t="shared" si="11"/>
        <v>#REF!</v>
      </c>
      <c r="G87" s="17"/>
      <c r="H87" s="12"/>
      <c r="I87" s="12" t="e">
        <f t="shared" si="6"/>
        <v>#DIV/0!</v>
      </c>
      <c r="J87" s="17"/>
      <c r="K87" s="12"/>
      <c r="L87" s="12" t="e">
        <f t="shared" si="7"/>
        <v>#DIV/0!</v>
      </c>
      <c r="M87" s="17"/>
      <c r="N87" s="12"/>
      <c r="O87" s="12" t="e">
        <f t="shared" si="8"/>
        <v>#DIV/0!</v>
      </c>
      <c r="P87" s="17"/>
      <c r="Q87" s="12"/>
      <c r="R87" s="12" t="e">
        <f t="shared" si="9"/>
        <v>#DIV/0!</v>
      </c>
      <c r="S87" s="17"/>
      <c r="T87" s="12"/>
      <c r="U87" s="12" t="e">
        <f t="shared" si="10"/>
        <v>#DIV/0!</v>
      </c>
    </row>
    <row r="88" spans="1:21" x14ac:dyDescent="0.35">
      <c r="A88" s="8">
        <v>82</v>
      </c>
      <c r="B88" s="10" t="s">
        <v>93</v>
      </c>
      <c r="C88" s="10" t="s">
        <v>100</v>
      </c>
      <c r="D88" s="18">
        <v>0.9375</v>
      </c>
      <c r="E88" s="19" t="e">
        <f>#REF!</f>
        <v>#REF!</v>
      </c>
      <c r="F88" s="19" t="e">
        <f t="shared" si="11"/>
        <v>#REF!</v>
      </c>
      <c r="G88" s="17"/>
      <c r="H88" s="12"/>
      <c r="I88" s="12" t="e">
        <f t="shared" si="6"/>
        <v>#DIV/0!</v>
      </c>
      <c r="J88" s="17"/>
      <c r="K88" s="12"/>
      <c r="L88" s="12" t="e">
        <f t="shared" si="7"/>
        <v>#DIV/0!</v>
      </c>
      <c r="M88" s="17"/>
      <c r="N88" s="12"/>
      <c r="O88" s="12" t="e">
        <f t="shared" si="8"/>
        <v>#DIV/0!</v>
      </c>
      <c r="P88" s="17"/>
      <c r="Q88" s="12"/>
      <c r="R88" s="12" t="e">
        <f t="shared" si="9"/>
        <v>#DIV/0!</v>
      </c>
      <c r="S88" s="17"/>
      <c r="T88" s="12"/>
      <c r="U88" s="12" t="e">
        <f t="shared" si="10"/>
        <v>#DIV/0!</v>
      </c>
    </row>
    <row r="89" spans="1:21" x14ac:dyDescent="0.35">
      <c r="A89" s="8">
        <v>83</v>
      </c>
      <c r="B89" s="10" t="s">
        <v>93</v>
      </c>
      <c r="C89" s="10" t="s">
        <v>101</v>
      </c>
      <c r="D89" s="17"/>
      <c r="E89" s="12" t="e">
        <f>#REF!</f>
        <v>#REF!</v>
      </c>
      <c r="F89" s="12" t="e">
        <f t="shared" si="11"/>
        <v>#REF!</v>
      </c>
      <c r="G89" s="17"/>
      <c r="H89" s="12"/>
      <c r="I89" s="12" t="e">
        <f t="shared" si="6"/>
        <v>#DIV/0!</v>
      </c>
      <c r="J89" s="17"/>
      <c r="K89" s="12"/>
      <c r="L89" s="12" t="e">
        <f t="shared" si="7"/>
        <v>#DIV/0!</v>
      </c>
      <c r="M89" s="17"/>
      <c r="N89" s="12"/>
      <c r="O89" s="12" t="e">
        <f t="shared" si="8"/>
        <v>#DIV/0!</v>
      </c>
      <c r="P89" s="17"/>
      <c r="Q89" s="12"/>
      <c r="R89" s="12" t="e">
        <f t="shared" si="9"/>
        <v>#DIV/0!</v>
      </c>
      <c r="S89" s="17"/>
      <c r="T89" s="12"/>
      <c r="U89" s="12" t="e">
        <f t="shared" si="10"/>
        <v>#DIV/0!</v>
      </c>
    </row>
    <row r="90" spans="1:21" x14ac:dyDescent="0.35">
      <c r="A90" s="8">
        <v>84</v>
      </c>
      <c r="B90" s="10" t="s">
        <v>93</v>
      </c>
      <c r="C90" s="10" t="s">
        <v>102</v>
      </c>
      <c r="D90" s="17"/>
      <c r="E90" s="12" t="e">
        <f>#REF!</f>
        <v>#REF!</v>
      </c>
      <c r="F90" s="12" t="e">
        <f t="shared" si="11"/>
        <v>#REF!</v>
      </c>
      <c r="G90" s="17"/>
      <c r="H90" s="12"/>
      <c r="I90" s="12" t="e">
        <f t="shared" si="6"/>
        <v>#DIV/0!</v>
      </c>
      <c r="J90" s="17"/>
      <c r="K90" s="12"/>
      <c r="L90" s="12" t="e">
        <f t="shared" si="7"/>
        <v>#DIV/0!</v>
      </c>
      <c r="M90" s="17"/>
      <c r="N90" s="12"/>
      <c r="O90" s="12" t="e">
        <f t="shared" si="8"/>
        <v>#DIV/0!</v>
      </c>
      <c r="P90" s="17"/>
      <c r="Q90" s="12"/>
      <c r="R90" s="12" t="e">
        <f t="shared" si="9"/>
        <v>#DIV/0!</v>
      </c>
      <c r="S90" s="17"/>
      <c r="T90" s="12"/>
      <c r="U90" s="12" t="e">
        <f t="shared" si="10"/>
        <v>#DIV/0!</v>
      </c>
    </row>
    <row r="91" spans="1:21" x14ac:dyDescent="0.35">
      <c r="A91" s="8">
        <v>85</v>
      </c>
      <c r="B91" s="10" t="s">
        <v>93</v>
      </c>
      <c r="C91" s="10" t="s">
        <v>103</v>
      </c>
      <c r="D91" s="17"/>
      <c r="E91" s="12" t="e">
        <f>#REF!</f>
        <v>#REF!</v>
      </c>
      <c r="F91" s="12" t="e">
        <f t="shared" si="11"/>
        <v>#REF!</v>
      </c>
      <c r="G91" s="17"/>
      <c r="H91" s="12"/>
      <c r="I91" s="12" t="e">
        <f t="shared" si="6"/>
        <v>#DIV/0!</v>
      </c>
      <c r="J91" s="17"/>
      <c r="K91" s="12"/>
      <c r="L91" s="12" t="e">
        <f t="shared" si="7"/>
        <v>#DIV/0!</v>
      </c>
      <c r="M91" s="17"/>
      <c r="N91" s="12"/>
      <c r="O91" s="12" t="e">
        <f t="shared" si="8"/>
        <v>#DIV/0!</v>
      </c>
      <c r="P91" s="17"/>
      <c r="Q91" s="12"/>
      <c r="R91" s="12" t="e">
        <f t="shared" si="9"/>
        <v>#DIV/0!</v>
      </c>
      <c r="S91" s="17"/>
      <c r="T91" s="12"/>
      <c r="U91" s="12" t="e">
        <f t="shared" si="10"/>
        <v>#DIV/0!</v>
      </c>
    </row>
    <row r="92" spans="1:21" x14ac:dyDescent="0.35">
      <c r="A92" s="8">
        <v>86</v>
      </c>
      <c r="B92" s="10" t="s">
        <v>93</v>
      </c>
      <c r="C92" s="10" t="s">
        <v>104</v>
      </c>
      <c r="D92" s="17"/>
      <c r="E92" s="12" t="e">
        <f>#REF!</f>
        <v>#REF!</v>
      </c>
      <c r="F92" s="12" t="e">
        <f t="shared" si="11"/>
        <v>#REF!</v>
      </c>
      <c r="G92" s="17"/>
      <c r="H92" s="12"/>
      <c r="I92" s="12" t="e">
        <f t="shared" si="6"/>
        <v>#DIV/0!</v>
      </c>
      <c r="J92" s="17"/>
      <c r="K92" s="12"/>
      <c r="L92" s="12" t="e">
        <f t="shared" si="7"/>
        <v>#DIV/0!</v>
      </c>
      <c r="M92" s="17"/>
      <c r="N92" s="12"/>
      <c r="O92" s="12" t="e">
        <f t="shared" si="8"/>
        <v>#DIV/0!</v>
      </c>
      <c r="P92" s="17"/>
      <c r="Q92" s="12"/>
      <c r="R92" s="12" t="e">
        <f t="shared" si="9"/>
        <v>#DIV/0!</v>
      </c>
      <c r="S92" s="17"/>
      <c r="T92" s="12"/>
      <c r="U92" s="12" t="e">
        <f t="shared" si="10"/>
        <v>#DIV/0!</v>
      </c>
    </row>
    <row r="93" spans="1:21" x14ac:dyDescent="0.35">
      <c r="A93" s="8">
        <v>87</v>
      </c>
      <c r="B93" s="10" t="s">
        <v>93</v>
      </c>
      <c r="C93" s="10" t="s">
        <v>105</v>
      </c>
      <c r="D93" s="17"/>
      <c r="E93" s="12" t="e">
        <f>#REF!</f>
        <v>#REF!</v>
      </c>
      <c r="F93" s="12" t="e">
        <f t="shared" si="11"/>
        <v>#REF!</v>
      </c>
      <c r="G93" s="17"/>
      <c r="H93" s="12"/>
      <c r="I93" s="12" t="e">
        <f t="shared" si="6"/>
        <v>#DIV/0!</v>
      </c>
      <c r="J93" s="17"/>
      <c r="K93" s="12"/>
      <c r="L93" s="12" t="e">
        <f t="shared" si="7"/>
        <v>#DIV/0!</v>
      </c>
      <c r="M93" s="17"/>
      <c r="N93" s="12"/>
      <c r="O93" s="12" t="e">
        <f t="shared" si="8"/>
        <v>#DIV/0!</v>
      </c>
      <c r="P93" s="17"/>
      <c r="Q93" s="12"/>
      <c r="R93" s="12" t="e">
        <f t="shared" si="9"/>
        <v>#DIV/0!</v>
      </c>
      <c r="S93" s="17"/>
      <c r="T93" s="12"/>
      <c r="U93" s="12" t="e">
        <f t="shared" si="10"/>
        <v>#DIV/0!</v>
      </c>
    </row>
    <row r="94" spans="1:21" x14ac:dyDescent="0.35">
      <c r="A94" s="14"/>
      <c r="B94" s="16" t="s">
        <v>93</v>
      </c>
      <c r="C94" s="16"/>
      <c r="D94" s="17"/>
      <c r="E94" s="12" t="e">
        <f>#REF!</f>
        <v>#REF!</v>
      </c>
      <c r="F94" s="12" t="e">
        <f t="shared" si="11"/>
        <v>#REF!</v>
      </c>
      <c r="G94" s="17"/>
      <c r="H94" s="12"/>
      <c r="I94" s="12" t="e">
        <f t="shared" si="6"/>
        <v>#DIV/0!</v>
      </c>
      <c r="J94" s="17"/>
      <c r="K94" s="12"/>
      <c r="L94" s="12" t="e">
        <f t="shared" si="7"/>
        <v>#DIV/0!</v>
      </c>
      <c r="M94" s="17"/>
      <c r="N94" s="12"/>
      <c r="O94" s="12" t="e">
        <f t="shared" si="8"/>
        <v>#DIV/0!</v>
      </c>
      <c r="P94" s="17"/>
      <c r="Q94" s="12"/>
      <c r="R94" s="12" t="e">
        <f t="shared" si="9"/>
        <v>#DIV/0!</v>
      </c>
      <c r="S94" s="17"/>
      <c r="T94" s="12"/>
      <c r="U94" s="12" t="e">
        <f t="shared" si="10"/>
        <v>#DIV/0!</v>
      </c>
    </row>
    <row r="95" spans="1:21" x14ac:dyDescent="0.35">
      <c r="A95" s="8">
        <v>88</v>
      </c>
      <c r="B95" s="10" t="s">
        <v>106</v>
      </c>
      <c r="C95" s="10" t="s">
        <v>107</v>
      </c>
      <c r="D95" s="13"/>
      <c r="E95" s="12" t="e">
        <f>#REF!</f>
        <v>#REF!</v>
      </c>
      <c r="F95" s="11" t="e">
        <f t="shared" si="11"/>
        <v>#REF!</v>
      </c>
      <c r="G95" s="13"/>
      <c r="H95" s="12"/>
      <c r="I95" s="11" t="e">
        <f t="shared" si="6"/>
        <v>#DIV/0!</v>
      </c>
      <c r="J95" s="13"/>
      <c r="K95" s="12"/>
      <c r="L95" s="11" t="e">
        <f t="shared" si="7"/>
        <v>#DIV/0!</v>
      </c>
      <c r="M95" s="13"/>
      <c r="N95" s="12"/>
      <c r="O95" s="11" t="e">
        <f t="shared" si="8"/>
        <v>#DIV/0!</v>
      </c>
      <c r="P95" s="13"/>
      <c r="Q95" s="12"/>
      <c r="R95" s="11" t="e">
        <f t="shared" si="9"/>
        <v>#DIV/0!</v>
      </c>
      <c r="S95" s="13"/>
      <c r="T95" s="12"/>
      <c r="U95" s="11" t="e">
        <f t="shared" si="10"/>
        <v>#DIV/0!</v>
      </c>
    </row>
    <row r="96" spans="1:21" x14ac:dyDescent="0.35">
      <c r="A96" s="8">
        <v>89</v>
      </c>
      <c r="B96" s="10" t="s">
        <v>106</v>
      </c>
      <c r="C96" s="10" t="s">
        <v>108</v>
      </c>
      <c r="D96" s="13"/>
      <c r="E96" s="12" t="e">
        <f>#REF!</f>
        <v>#REF!</v>
      </c>
      <c r="F96" s="11" t="e">
        <f t="shared" si="11"/>
        <v>#REF!</v>
      </c>
      <c r="G96" s="13"/>
      <c r="H96" s="12"/>
      <c r="I96" s="11" t="e">
        <f t="shared" si="6"/>
        <v>#DIV/0!</v>
      </c>
      <c r="J96" s="13"/>
      <c r="K96" s="12"/>
      <c r="L96" s="11" t="e">
        <f t="shared" si="7"/>
        <v>#DIV/0!</v>
      </c>
      <c r="M96" s="13"/>
      <c r="N96" s="12"/>
      <c r="O96" s="11" t="e">
        <f t="shared" si="8"/>
        <v>#DIV/0!</v>
      </c>
      <c r="P96" s="13"/>
      <c r="Q96" s="12"/>
      <c r="R96" s="11" t="e">
        <f t="shared" si="9"/>
        <v>#DIV/0!</v>
      </c>
      <c r="S96" s="13"/>
      <c r="T96" s="12"/>
      <c r="U96" s="11" t="e">
        <f t="shared" si="10"/>
        <v>#DIV/0!</v>
      </c>
    </row>
    <row r="97" spans="1:21" x14ac:dyDescent="0.35">
      <c r="A97" s="8">
        <v>90</v>
      </c>
      <c r="B97" s="10" t="s">
        <v>106</v>
      </c>
      <c r="C97" s="10" t="s">
        <v>109</v>
      </c>
      <c r="D97" s="13"/>
      <c r="E97" s="12" t="e">
        <f>#REF!</f>
        <v>#REF!</v>
      </c>
      <c r="F97" s="11" t="e">
        <f t="shared" si="11"/>
        <v>#REF!</v>
      </c>
      <c r="G97" s="13"/>
      <c r="H97" s="12"/>
      <c r="I97" s="11" t="e">
        <f t="shared" si="6"/>
        <v>#DIV/0!</v>
      </c>
      <c r="J97" s="13"/>
      <c r="K97" s="12"/>
      <c r="L97" s="11" t="e">
        <f t="shared" si="7"/>
        <v>#DIV/0!</v>
      </c>
      <c r="M97" s="13"/>
      <c r="N97" s="12"/>
      <c r="O97" s="11" t="e">
        <f t="shared" si="8"/>
        <v>#DIV/0!</v>
      </c>
      <c r="P97" s="13"/>
      <c r="Q97" s="12"/>
      <c r="R97" s="11" t="e">
        <f t="shared" si="9"/>
        <v>#DIV/0!</v>
      </c>
      <c r="S97" s="13"/>
      <c r="T97" s="12"/>
      <c r="U97" s="11" t="e">
        <f t="shared" si="10"/>
        <v>#DIV/0!</v>
      </c>
    </row>
    <row r="98" spans="1:21" x14ac:dyDescent="0.35">
      <c r="A98" s="8">
        <v>91</v>
      </c>
      <c r="B98" s="10" t="s">
        <v>106</v>
      </c>
      <c r="C98" s="10" t="s">
        <v>110</v>
      </c>
      <c r="D98" s="13"/>
      <c r="E98" s="12" t="e">
        <f>#REF!</f>
        <v>#REF!</v>
      </c>
      <c r="F98" s="11" t="e">
        <f t="shared" si="11"/>
        <v>#REF!</v>
      </c>
      <c r="G98" s="13"/>
      <c r="H98" s="12"/>
      <c r="I98" s="11" t="e">
        <f t="shared" si="6"/>
        <v>#DIV/0!</v>
      </c>
      <c r="J98" s="13"/>
      <c r="K98" s="12"/>
      <c r="L98" s="11" t="e">
        <f t="shared" si="7"/>
        <v>#DIV/0!</v>
      </c>
      <c r="M98" s="13"/>
      <c r="N98" s="12"/>
      <c r="O98" s="11" t="e">
        <f t="shared" si="8"/>
        <v>#DIV/0!</v>
      </c>
      <c r="P98" s="13"/>
      <c r="Q98" s="12"/>
      <c r="R98" s="11" t="e">
        <f t="shared" si="9"/>
        <v>#DIV/0!</v>
      </c>
      <c r="S98" s="13"/>
      <c r="T98" s="12"/>
      <c r="U98" s="11" t="e">
        <f t="shared" si="10"/>
        <v>#DIV/0!</v>
      </c>
    </row>
    <row r="99" spans="1:21" x14ac:dyDescent="0.35">
      <c r="A99" s="8">
        <v>92</v>
      </c>
      <c r="B99" s="10" t="s">
        <v>106</v>
      </c>
      <c r="C99" s="10" t="s">
        <v>111</v>
      </c>
      <c r="D99" s="13"/>
      <c r="E99" s="12" t="e">
        <f>#REF!</f>
        <v>#REF!</v>
      </c>
      <c r="F99" s="11" t="e">
        <f t="shared" si="11"/>
        <v>#REF!</v>
      </c>
      <c r="G99" s="13"/>
      <c r="H99" s="12"/>
      <c r="I99" s="11" t="e">
        <f t="shared" si="6"/>
        <v>#DIV/0!</v>
      </c>
      <c r="J99" s="13"/>
      <c r="K99" s="12"/>
      <c r="L99" s="11" t="e">
        <f t="shared" si="7"/>
        <v>#DIV/0!</v>
      </c>
      <c r="M99" s="13"/>
      <c r="N99" s="12"/>
      <c r="O99" s="11" t="e">
        <f t="shared" si="8"/>
        <v>#DIV/0!</v>
      </c>
      <c r="P99" s="13"/>
      <c r="Q99" s="12"/>
      <c r="R99" s="11" t="e">
        <f t="shared" si="9"/>
        <v>#DIV/0!</v>
      </c>
      <c r="S99" s="13"/>
      <c r="T99" s="12"/>
      <c r="U99" s="11" t="e">
        <f t="shared" si="10"/>
        <v>#DIV/0!</v>
      </c>
    </row>
    <row r="100" spans="1:21" x14ac:dyDescent="0.35">
      <c r="A100" s="8">
        <v>93</v>
      </c>
      <c r="B100" s="10" t="s">
        <v>106</v>
      </c>
      <c r="C100" s="10" t="s">
        <v>112</v>
      </c>
      <c r="D100" s="13"/>
      <c r="E100" s="12" t="e">
        <f>#REF!</f>
        <v>#REF!</v>
      </c>
      <c r="F100" s="11" t="e">
        <f t="shared" si="11"/>
        <v>#REF!</v>
      </c>
      <c r="G100" s="13"/>
      <c r="H100" s="12"/>
      <c r="I100" s="11" t="e">
        <f t="shared" si="6"/>
        <v>#DIV/0!</v>
      </c>
      <c r="J100" s="13"/>
      <c r="K100" s="12"/>
      <c r="L100" s="11" t="e">
        <f t="shared" si="7"/>
        <v>#DIV/0!</v>
      </c>
      <c r="M100" s="13"/>
      <c r="N100" s="12"/>
      <c r="O100" s="11" t="e">
        <f t="shared" si="8"/>
        <v>#DIV/0!</v>
      </c>
      <c r="P100" s="13"/>
      <c r="Q100" s="12"/>
      <c r="R100" s="11" t="e">
        <f t="shared" si="9"/>
        <v>#DIV/0!</v>
      </c>
      <c r="S100" s="13"/>
      <c r="T100" s="12"/>
      <c r="U100" s="11" t="e">
        <f t="shared" si="10"/>
        <v>#DIV/0!</v>
      </c>
    </row>
    <row r="101" spans="1:21" x14ac:dyDescent="0.35">
      <c r="A101" s="8">
        <v>94</v>
      </c>
      <c r="B101" s="10" t="s">
        <v>106</v>
      </c>
      <c r="C101" s="10" t="s">
        <v>113</v>
      </c>
      <c r="D101" s="13"/>
      <c r="E101" s="12" t="e">
        <f>#REF!</f>
        <v>#REF!</v>
      </c>
      <c r="F101" s="11" t="e">
        <f t="shared" si="11"/>
        <v>#REF!</v>
      </c>
      <c r="G101" s="13"/>
      <c r="H101" s="12"/>
      <c r="I101" s="11" t="e">
        <f t="shared" si="6"/>
        <v>#DIV/0!</v>
      </c>
      <c r="J101" s="13"/>
      <c r="K101" s="12"/>
      <c r="L101" s="11" t="e">
        <f t="shared" si="7"/>
        <v>#DIV/0!</v>
      </c>
      <c r="M101" s="13"/>
      <c r="N101" s="12"/>
      <c r="O101" s="11" t="e">
        <f t="shared" si="8"/>
        <v>#DIV/0!</v>
      </c>
      <c r="P101" s="13"/>
      <c r="Q101" s="12"/>
      <c r="R101" s="11" t="e">
        <f t="shared" si="9"/>
        <v>#DIV/0!</v>
      </c>
      <c r="S101" s="13"/>
      <c r="T101" s="12"/>
      <c r="U101" s="11" t="e">
        <f t="shared" si="10"/>
        <v>#DIV/0!</v>
      </c>
    </row>
    <row r="102" spans="1:21" x14ac:dyDescent="0.35">
      <c r="A102" s="8">
        <v>95</v>
      </c>
      <c r="B102" s="10" t="s">
        <v>106</v>
      </c>
      <c r="C102" s="10" t="s">
        <v>114</v>
      </c>
      <c r="D102" s="13"/>
      <c r="E102" s="12" t="e">
        <f>#REF!</f>
        <v>#REF!</v>
      </c>
      <c r="F102" s="11" t="e">
        <f t="shared" si="11"/>
        <v>#REF!</v>
      </c>
      <c r="G102" s="13"/>
      <c r="H102" s="12"/>
      <c r="I102" s="11" t="e">
        <f t="shared" si="6"/>
        <v>#DIV/0!</v>
      </c>
      <c r="J102" s="13"/>
      <c r="K102" s="12"/>
      <c r="L102" s="11" t="e">
        <f t="shared" si="7"/>
        <v>#DIV/0!</v>
      </c>
      <c r="M102" s="13"/>
      <c r="N102" s="12"/>
      <c r="O102" s="11" t="e">
        <f t="shared" si="8"/>
        <v>#DIV/0!</v>
      </c>
      <c r="P102" s="13"/>
      <c r="Q102" s="12"/>
      <c r="R102" s="11" t="e">
        <f t="shared" si="9"/>
        <v>#DIV/0!</v>
      </c>
      <c r="S102" s="13"/>
      <c r="T102" s="12"/>
      <c r="U102" s="11" t="e">
        <f t="shared" si="10"/>
        <v>#DIV/0!</v>
      </c>
    </row>
    <row r="103" spans="1:21" x14ac:dyDescent="0.35">
      <c r="A103" s="8">
        <v>96</v>
      </c>
      <c r="B103" s="10" t="s">
        <v>106</v>
      </c>
      <c r="C103" s="10" t="s">
        <v>115</v>
      </c>
      <c r="D103" s="13"/>
      <c r="E103" s="12" t="e">
        <f>#REF!</f>
        <v>#REF!</v>
      </c>
      <c r="F103" s="11" t="e">
        <f t="shared" si="11"/>
        <v>#REF!</v>
      </c>
      <c r="G103" s="13"/>
      <c r="H103" s="12"/>
      <c r="I103" s="11" t="e">
        <f t="shared" si="6"/>
        <v>#DIV/0!</v>
      </c>
      <c r="J103" s="13"/>
      <c r="K103" s="12"/>
      <c r="L103" s="11" t="e">
        <f t="shared" si="7"/>
        <v>#DIV/0!</v>
      </c>
      <c r="M103" s="13"/>
      <c r="N103" s="12"/>
      <c r="O103" s="11" t="e">
        <f t="shared" si="8"/>
        <v>#DIV/0!</v>
      </c>
      <c r="P103" s="13"/>
      <c r="Q103" s="12"/>
      <c r="R103" s="11" t="e">
        <f t="shared" si="9"/>
        <v>#DIV/0!</v>
      </c>
      <c r="S103" s="13"/>
      <c r="T103" s="12"/>
      <c r="U103" s="11" t="e">
        <f t="shared" si="10"/>
        <v>#DIV/0!</v>
      </c>
    </row>
    <row r="104" spans="1:21" x14ac:dyDescent="0.35">
      <c r="A104" s="8">
        <v>97</v>
      </c>
      <c r="B104" s="10" t="s">
        <v>106</v>
      </c>
      <c r="C104" s="10" t="s">
        <v>116</v>
      </c>
      <c r="D104" s="13"/>
      <c r="E104" s="12" t="e">
        <f>#REF!</f>
        <v>#REF!</v>
      </c>
      <c r="F104" s="11" t="e">
        <f t="shared" si="11"/>
        <v>#REF!</v>
      </c>
      <c r="G104" s="13"/>
      <c r="H104" s="12"/>
      <c r="I104" s="11" t="e">
        <f t="shared" si="6"/>
        <v>#DIV/0!</v>
      </c>
      <c r="J104" s="13"/>
      <c r="K104" s="12"/>
      <c r="L104" s="11" t="e">
        <f t="shared" si="7"/>
        <v>#DIV/0!</v>
      </c>
      <c r="M104" s="13"/>
      <c r="N104" s="12"/>
      <c r="O104" s="11" t="e">
        <f t="shared" si="8"/>
        <v>#DIV/0!</v>
      </c>
      <c r="P104" s="13"/>
      <c r="Q104" s="12"/>
      <c r="R104" s="11" t="e">
        <f t="shared" si="9"/>
        <v>#DIV/0!</v>
      </c>
      <c r="S104" s="13"/>
      <c r="T104" s="12"/>
      <c r="U104" s="11" t="e">
        <f t="shared" si="10"/>
        <v>#DIV/0!</v>
      </c>
    </row>
    <row r="105" spans="1:21" x14ac:dyDescent="0.35">
      <c r="A105" s="8">
        <v>98</v>
      </c>
      <c r="B105" s="10" t="s">
        <v>106</v>
      </c>
      <c r="C105" s="10" t="s">
        <v>117</v>
      </c>
      <c r="D105" s="13"/>
      <c r="E105" s="12" t="e">
        <f>#REF!</f>
        <v>#REF!</v>
      </c>
      <c r="F105" s="11" t="e">
        <f t="shared" si="11"/>
        <v>#REF!</v>
      </c>
      <c r="G105" s="13"/>
      <c r="H105" s="12"/>
      <c r="I105" s="11" t="e">
        <f t="shared" si="6"/>
        <v>#DIV/0!</v>
      </c>
      <c r="J105" s="13"/>
      <c r="K105" s="12"/>
      <c r="L105" s="11" t="e">
        <f t="shared" si="7"/>
        <v>#DIV/0!</v>
      </c>
      <c r="M105" s="13"/>
      <c r="N105" s="12"/>
      <c r="O105" s="11" t="e">
        <f t="shared" si="8"/>
        <v>#DIV/0!</v>
      </c>
      <c r="P105" s="13"/>
      <c r="Q105" s="12"/>
      <c r="R105" s="11" t="e">
        <f t="shared" si="9"/>
        <v>#DIV/0!</v>
      </c>
      <c r="S105" s="13"/>
      <c r="T105" s="12"/>
      <c r="U105" s="11" t="e">
        <f t="shared" si="10"/>
        <v>#DIV/0!</v>
      </c>
    </row>
    <row r="106" spans="1:21" x14ac:dyDescent="0.35">
      <c r="A106" s="14"/>
      <c r="B106" s="16" t="s">
        <v>106</v>
      </c>
      <c r="C106" s="16"/>
      <c r="D106" s="13"/>
      <c r="E106" s="12" t="e">
        <f>#REF!</f>
        <v>#REF!</v>
      </c>
      <c r="F106" s="11" t="e">
        <f t="shared" si="11"/>
        <v>#REF!</v>
      </c>
      <c r="G106" s="13"/>
      <c r="H106" s="12"/>
      <c r="I106" s="11" t="e">
        <f t="shared" si="6"/>
        <v>#DIV/0!</v>
      </c>
      <c r="J106" s="13"/>
      <c r="K106" s="12"/>
      <c r="L106" s="11" t="e">
        <f t="shared" si="7"/>
        <v>#DIV/0!</v>
      </c>
      <c r="M106" s="13"/>
      <c r="N106" s="12"/>
      <c r="O106" s="11" t="e">
        <f t="shared" si="8"/>
        <v>#DIV/0!</v>
      </c>
      <c r="P106" s="13"/>
      <c r="Q106" s="12"/>
      <c r="R106" s="11" t="e">
        <f t="shared" si="9"/>
        <v>#DIV/0!</v>
      </c>
      <c r="S106" s="13"/>
      <c r="T106" s="12"/>
      <c r="U106" s="11" t="e">
        <f t="shared" si="10"/>
        <v>#DIV/0!</v>
      </c>
    </row>
    <row r="107" spans="1:21" x14ac:dyDescent="0.35">
      <c r="A107" s="8">
        <v>99</v>
      </c>
      <c r="B107" s="10" t="s">
        <v>118</v>
      </c>
      <c r="C107" s="10" t="s">
        <v>119</v>
      </c>
      <c r="D107" s="13"/>
      <c r="E107" s="12" t="e">
        <f>#REF!</f>
        <v>#REF!</v>
      </c>
      <c r="F107" s="11" t="e">
        <f t="shared" si="11"/>
        <v>#REF!</v>
      </c>
      <c r="G107" s="13"/>
      <c r="H107" s="12"/>
      <c r="I107" s="11" t="e">
        <f t="shared" si="6"/>
        <v>#DIV/0!</v>
      </c>
      <c r="J107" s="13"/>
      <c r="K107" s="12"/>
      <c r="L107" s="11" t="e">
        <f t="shared" si="7"/>
        <v>#DIV/0!</v>
      </c>
      <c r="M107" s="13"/>
      <c r="N107" s="12"/>
      <c r="O107" s="11" t="e">
        <f t="shared" si="8"/>
        <v>#DIV/0!</v>
      </c>
      <c r="P107" s="13"/>
      <c r="Q107" s="12"/>
      <c r="R107" s="11" t="e">
        <f t="shared" si="9"/>
        <v>#DIV/0!</v>
      </c>
      <c r="S107" s="13"/>
      <c r="T107" s="12"/>
      <c r="U107" s="11" t="e">
        <f t="shared" si="10"/>
        <v>#DIV/0!</v>
      </c>
    </row>
    <row r="108" spans="1:21" x14ac:dyDescent="0.35">
      <c r="A108" s="8">
        <v>100</v>
      </c>
      <c r="B108" s="10" t="s">
        <v>118</v>
      </c>
      <c r="C108" s="10" t="s">
        <v>120</v>
      </c>
      <c r="D108" s="13"/>
      <c r="E108" s="12" t="e">
        <f>#REF!</f>
        <v>#REF!</v>
      </c>
      <c r="F108" s="11" t="e">
        <f t="shared" si="11"/>
        <v>#REF!</v>
      </c>
      <c r="G108" s="13"/>
      <c r="H108" s="12"/>
      <c r="I108" s="11" t="e">
        <f t="shared" si="6"/>
        <v>#DIV/0!</v>
      </c>
      <c r="J108" s="13"/>
      <c r="K108" s="12"/>
      <c r="L108" s="11" t="e">
        <f t="shared" si="7"/>
        <v>#DIV/0!</v>
      </c>
      <c r="M108" s="13"/>
      <c r="N108" s="12"/>
      <c r="O108" s="11" t="e">
        <f t="shared" si="8"/>
        <v>#DIV/0!</v>
      </c>
      <c r="P108" s="13"/>
      <c r="Q108" s="12"/>
      <c r="R108" s="11" t="e">
        <f t="shared" si="9"/>
        <v>#DIV/0!</v>
      </c>
      <c r="S108" s="13"/>
      <c r="T108" s="12"/>
      <c r="U108" s="11" t="e">
        <f t="shared" si="10"/>
        <v>#DIV/0!</v>
      </c>
    </row>
    <row r="109" spans="1:21" x14ac:dyDescent="0.35">
      <c r="A109" s="8">
        <v>101</v>
      </c>
      <c r="B109" s="10" t="s">
        <v>118</v>
      </c>
      <c r="C109" s="10" t="s">
        <v>121</v>
      </c>
      <c r="D109" s="13"/>
      <c r="E109" s="12" t="e">
        <f>#REF!</f>
        <v>#REF!</v>
      </c>
      <c r="F109" s="11" t="e">
        <f t="shared" si="11"/>
        <v>#REF!</v>
      </c>
      <c r="G109" s="13"/>
      <c r="H109" s="12"/>
      <c r="I109" s="11" t="e">
        <f t="shared" si="6"/>
        <v>#DIV/0!</v>
      </c>
      <c r="J109" s="13"/>
      <c r="K109" s="12"/>
      <c r="L109" s="11" t="e">
        <f t="shared" si="7"/>
        <v>#DIV/0!</v>
      </c>
      <c r="M109" s="13"/>
      <c r="N109" s="12"/>
      <c r="O109" s="11" t="e">
        <f t="shared" si="8"/>
        <v>#DIV/0!</v>
      </c>
      <c r="P109" s="13"/>
      <c r="Q109" s="12"/>
      <c r="R109" s="11" t="e">
        <f t="shared" si="9"/>
        <v>#DIV/0!</v>
      </c>
      <c r="S109" s="13"/>
      <c r="T109" s="12"/>
      <c r="U109" s="11" t="e">
        <f t="shared" si="10"/>
        <v>#DIV/0!</v>
      </c>
    </row>
    <row r="110" spans="1:21" x14ac:dyDescent="0.35">
      <c r="A110" s="8">
        <v>102</v>
      </c>
      <c r="B110" s="10" t="s">
        <v>118</v>
      </c>
      <c r="C110" s="10" t="s">
        <v>122</v>
      </c>
      <c r="D110" s="13"/>
      <c r="E110" s="12" t="e">
        <f>#REF!</f>
        <v>#REF!</v>
      </c>
      <c r="F110" s="11" t="e">
        <f t="shared" si="11"/>
        <v>#REF!</v>
      </c>
      <c r="G110" s="13"/>
      <c r="H110" s="12"/>
      <c r="I110" s="11" t="e">
        <f t="shared" si="6"/>
        <v>#DIV/0!</v>
      </c>
      <c r="J110" s="13"/>
      <c r="K110" s="12"/>
      <c r="L110" s="11" t="e">
        <f t="shared" si="7"/>
        <v>#DIV/0!</v>
      </c>
      <c r="M110" s="13"/>
      <c r="N110" s="12"/>
      <c r="O110" s="11" t="e">
        <f t="shared" si="8"/>
        <v>#DIV/0!</v>
      </c>
      <c r="P110" s="13"/>
      <c r="Q110" s="12"/>
      <c r="R110" s="11" t="e">
        <f t="shared" si="9"/>
        <v>#DIV/0!</v>
      </c>
      <c r="S110" s="13"/>
      <c r="T110" s="12"/>
      <c r="U110" s="11" t="e">
        <f t="shared" si="10"/>
        <v>#DIV/0!</v>
      </c>
    </row>
    <row r="111" spans="1:21" x14ac:dyDescent="0.35">
      <c r="A111" s="8">
        <v>103</v>
      </c>
      <c r="B111" s="10" t="s">
        <v>118</v>
      </c>
      <c r="C111" s="10" t="s">
        <v>123</v>
      </c>
      <c r="D111" s="13"/>
      <c r="E111" s="12" t="e">
        <f>#REF!</f>
        <v>#REF!</v>
      </c>
      <c r="F111" s="11" t="e">
        <f t="shared" si="11"/>
        <v>#REF!</v>
      </c>
      <c r="G111" s="13"/>
      <c r="H111" s="12"/>
      <c r="I111" s="11" t="e">
        <f t="shared" si="6"/>
        <v>#DIV/0!</v>
      </c>
      <c r="J111" s="13"/>
      <c r="K111" s="12"/>
      <c r="L111" s="11" t="e">
        <f t="shared" si="7"/>
        <v>#DIV/0!</v>
      </c>
      <c r="M111" s="13"/>
      <c r="N111" s="12"/>
      <c r="O111" s="11" t="e">
        <f t="shared" si="8"/>
        <v>#DIV/0!</v>
      </c>
      <c r="P111" s="13"/>
      <c r="Q111" s="12"/>
      <c r="R111" s="11" t="e">
        <f t="shared" si="9"/>
        <v>#DIV/0!</v>
      </c>
      <c r="S111" s="13"/>
      <c r="T111" s="12"/>
      <c r="U111" s="11" t="e">
        <f t="shared" si="10"/>
        <v>#DIV/0!</v>
      </c>
    </row>
    <row r="112" spans="1:21" x14ac:dyDescent="0.35">
      <c r="A112" s="8">
        <v>104</v>
      </c>
      <c r="B112" s="10" t="s">
        <v>118</v>
      </c>
      <c r="C112" s="10" t="s">
        <v>124</v>
      </c>
      <c r="D112" s="13"/>
      <c r="E112" s="12" t="e">
        <f>#REF!</f>
        <v>#REF!</v>
      </c>
      <c r="F112" s="11" t="e">
        <f t="shared" si="11"/>
        <v>#REF!</v>
      </c>
      <c r="G112" s="13"/>
      <c r="H112" s="12"/>
      <c r="I112" s="11" t="e">
        <f t="shared" si="6"/>
        <v>#DIV/0!</v>
      </c>
      <c r="J112" s="13"/>
      <c r="K112" s="12"/>
      <c r="L112" s="11" t="e">
        <f t="shared" si="7"/>
        <v>#DIV/0!</v>
      </c>
      <c r="M112" s="13"/>
      <c r="N112" s="12"/>
      <c r="O112" s="11" t="e">
        <f t="shared" si="8"/>
        <v>#DIV/0!</v>
      </c>
      <c r="P112" s="13"/>
      <c r="Q112" s="12"/>
      <c r="R112" s="11" t="e">
        <f t="shared" si="9"/>
        <v>#DIV/0!</v>
      </c>
      <c r="S112" s="13"/>
      <c r="T112" s="12"/>
      <c r="U112" s="11" t="e">
        <f t="shared" si="10"/>
        <v>#DIV/0!</v>
      </c>
    </row>
    <row r="113" spans="1:21" x14ac:dyDescent="0.35">
      <c r="A113" s="8">
        <v>105</v>
      </c>
      <c r="B113" s="10" t="s">
        <v>118</v>
      </c>
      <c r="C113" s="10" t="s">
        <v>125</v>
      </c>
      <c r="D113" s="13"/>
      <c r="E113" s="12" t="e">
        <f>#REF!</f>
        <v>#REF!</v>
      </c>
      <c r="F113" s="11" t="e">
        <f t="shared" si="11"/>
        <v>#REF!</v>
      </c>
      <c r="G113" s="13"/>
      <c r="H113" s="12"/>
      <c r="I113" s="11" t="e">
        <f t="shared" si="6"/>
        <v>#DIV/0!</v>
      </c>
      <c r="J113" s="13"/>
      <c r="K113" s="12"/>
      <c r="L113" s="11" t="e">
        <f t="shared" si="7"/>
        <v>#DIV/0!</v>
      </c>
      <c r="M113" s="13"/>
      <c r="N113" s="12"/>
      <c r="O113" s="11" t="e">
        <f t="shared" si="8"/>
        <v>#DIV/0!</v>
      </c>
      <c r="P113" s="13"/>
      <c r="Q113" s="12"/>
      <c r="R113" s="11" t="e">
        <f t="shared" si="9"/>
        <v>#DIV/0!</v>
      </c>
      <c r="S113" s="13"/>
      <c r="T113" s="12"/>
      <c r="U113" s="11" t="e">
        <f t="shared" si="10"/>
        <v>#DIV/0!</v>
      </c>
    </row>
    <row r="114" spans="1:21" x14ac:dyDescent="0.35">
      <c r="A114" s="8">
        <v>106</v>
      </c>
      <c r="B114" s="10" t="s">
        <v>118</v>
      </c>
      <c r="C114" s="10" t="s">
        <v>126</v>
      </c>
      <c r="D114" s="13"/>
      <c r="E114" s="12" t="e">
        <f>#REF!</f>
        <v>#REF!</v>
      </c>
      <c r="F114" s="11" t="e">
        <f t="shared" si="11"/>
        <v>#REF!</v>
      </c>
      <c r="G114" s="13"/>
      <c r="H114" s="12"/>
      <c r="I114" s="11" t="e">
        <f t="shared" si="6"/>
        <v>#DIV/0!</v>
      </c>
      <c r="J114" s="13"/>
      <c r="K114" s="12"/>
      <c r="L114" s="11" t="e">
        <f t="shared" si="7"/>
        <v>#DIV/0!</v>
      </c>
      <c r="M114" s="13"/>
      <c r="N114" s="12"/>
      <c r="O114" s="11" t="e">
        <f t="shared" si="8"/>
        <v>#DIV/0!</v>
      </c>
      <c r="P114" s="13"/>
      <c r="Q114" s="12"/>
      <c r="R114" s="11" t="e">
        <f t="shared" si="9"/>
        <v>#DIV/0!</v>
      </c>
      <c r="S114" s="13"/>
      <c r="T114" s="12"/>
      <c r="U114" s="11" t="e">
        <f t="shared" si="10"/>
        <v>#DIV/0!</v>
      </c>
    </row>
    <row r="115" spans="1:21" x14ac:dyDescent="0.35">
      <c r="A115" s="8">
        <v>107</v>
      </c>
      <c r="B115" s="10" t="s">
        <v>118</v>
      </c>
      <c r="C115" s="10" t="s">
        <v>127</v>
      </c>
      <c r="D115" s="13"/>
      <c r="E115" s="12" t="e">
        <f>#REF!</f>
        <v>#REF!</v>
      </c>
      <c r="F115" s="11" t="e">
        <f t="shared" si="11"/>
        <v>#REF!</v>
      </c>
      <c r="G115" s="13"/>
      <c r="H115" s="12"/>
      <c r="I115" s="11" t="e">
        <f t="shared" si="6"/>
        <v>#DIV/0!</v>
      </c>
      <c r="J115" s="13"/>
      <c r="K115" s="12"/>
      <c r="L115" s="11" t="e">
        <f t="shared" si="7"/>
        <v>#DIV/0!</v>
      </c>
      <c r="M115" s="13"/>
      <c r="N115" s="12"/>
      <c r="O115" s="11" t="e">
        <f t="shared" si="8"/>
        <v>#DIV/0!</v>
      </c>
      <c r="P115" s="13"/>
      <c r="Q115" s="12"/>
      <c r="R115" s="11" t="e">
        <f t="shared" si="9"/>
        <v>#DIV/0!</v>
      </c>
      <c r="S115" s="13"/>
      <c r="T115" s="12"/>
      <c r="U115" s="11" t="e">
        <f t="shared" si="10"/>
        <v>#DIV/0!</v>
      </c>
    </row>
    <row r="116" spans="1:21" x14ac:dyDescent="0.35">
      <c r="A116" s="8">
        <v>108</v>
      </c>
      <c r="B116" s="10" t="s">
        <v>118</v>
      </c>
      <c r="C116" s="10" t="s">
        <v>128</v>
      </c>
      <c r="D116" s="13"/>
      <c r="E116" s="12" t="e">
        <f>#REF!</f>
        <v>#REF!</v>
      </c>
      <c r="F116" s="11" t="e">
        <f t="shared" si="11"/>
        <v>#REF!</v>
      </c>
      <c r="G116" s="13"/>
      <c r="H116" s="12"/>
      <c r="I116" s="11" t="e">
        <f t="shared" si="6"/>
        <v>#DIV/0!</v>
      </c>
      <c r="J116" s="13"/>
      <c r="K116" s="12"/>
      <c r="L116" s="11" t="e">
        <f t="shared" si="7"/>
        <v>#DIV/0!</v>
      </c>
      <c r="M116" s="13"/>
      <c r="N116" s="12"/>
      <c r="O116" s="11" t="e">
        <f t="shared" si="8"/>
        <v>#DIV/0!</v>
      </c>
      <c r="P116" s="13"/>
      <c r="Q116" s="12"/>
      <c r="R116" s="11" t="e">
        <f t="shared" si="9"/>
        <v>#DIV/0!</v>
      </c>
      <c r="S116" s="13"/>
      <c r="T116" s="12"/>
      <c r="U116" s="11" t="e">
        <f t="shared" si="10"/>
        <v>#DIV/0!</v>
      </c>
    </row>
    <row r="117" spans="1:21" x14ac:dyDescent="0.35">
      <c r="A117" s="8">
        <v>109</v>
      </c>
      <c r="B117" s="10" t="s">
        <v>118</v>
      </c>
      <c r="C117" s="10" t="s">
        <v>129</v>
      </c>
      <c r="D117" s="13"/>
      <c r="E117" s="12" t="e">
        <f>#REF!</f>
        <v>#REF!</v>
      </c>
      <c r="F117" s="11" t="e">
        <f t="shared" si="11"/>
        <v>#REF!</v>
      </c>
      <c r="G117" s="13"/>
      <c r="H117" s="12"/>
      <c r="I117" s="11" t="e">
        <f t="shared" si="6"/>
        <v>#DIV/0!</v>
      </c>
      <c r="J117" s="13"/>
      <c r="K117" s="12"/>
      <c r="L117" s="11" t="e">
        <f t="shared" si="7"/>
        <v>#DIV/0!</v>
      </c>
      <c r="M117" s="13"/>
      <c r="N117" s="12"/>
      <c r="O117" s="11" t="e">
        <f t="shared" si="8"/>
        <v>#DIV/0!</v>
      </c>
      <c r="P117" s="13"/>
      <c r="Q117" s="12"/>
      <c r="R117" s="11" t="e">
        <f t="shared" si="9"/>
        <v>#DIV/0!</v>
      </c>
      <c r="S117" s="13"/>
      <c r="T117" s="12"/>
      <c r="U117" s="11" t="e">
        <f t="shared" si="10"/>
        <v>#DIV/0!</v>
      </c>
    </row>
    <row r="118" spans="1:21" x14ac:dyDescent="0.35">
      <c r="A118" s="8">
        <v>110</v>
      </c>
      <c r="B118" s="10" t="s">
        <v>118</v>
      </c>
      <c r="C118" s="10" t="s">
        <v>130</v>
      </c>
      <c r="D118" s="13"/>
      <c r="E118" s="12" t="e">
        <f>#REF!</f>
        <v>#REF!</v>
      </c>
      <c r="F118" s="11" t="e">
        <f t="shared" si="11"/>
        <v>#REF!</v>
      </c>
      <c r="G118" s="13"/>
      <c r="H118" s="12"/>
      <c r="I118" s="11" t="e">
        <f t="shared" si="6"/>
        <v>#DIV/0!</v>
      </c>
      <c r="J118" s="13"/>
      <c r="K118" s="12"/>
      <c r="L118" s="11" t="e">
        <f t="shared" si="7"/>
        <v>#DIV/0!</v>
      </c>
      <c r="M118" s="13"/>
      <c r="N118" s="12"/>
      <c r="O118" s="11" t="e">
        <f t="shared" si="8"/>
        <v>#DIV/0!</v>
      </c>
      <c r="P118" s="13"/>
      <c r="Q118" s="12"/>
      <c r="R118" s="11" t="e">
        <f t="shared" si="9"/>
        <v>#DIV/0!</v>
      </c>
      <c r="S118" s="13"/>
      <c r="T118" s="12"/>
      <c r="U118" s="11" t="e">
        <f t="shared" si="10"/>
        <v>#DIV/0!</v>
      </c>
    </row>
    <row r="119" spans="1:21" x14ac:dyDescent="0.35">
      <c r="A119" s="8">
        <v>111</v>
      </c>
      <c r="B119" s="10" t="s">
        <v>118</v>
      </c>
      <c r="C119" s="10" t="s">
        <v>131</v>
      </c>
      <c r="D119" s="13"/>
      <c r="E119" s="12" t="e">
        <f>#REF!</f>
        <v>#REF!</v>
      </c>
      <c r="F119" s="11" t="e">
        <f t="shared" si="11"/>
        <v>#REF!</v>
      </c>
      <c r="G119" s="13"/>
      <c r="H119" s="12"/>
      <c r="I119" s="11" t="e">
        <f t="shared" si="6"/>
        <v>#DIV/0!</v>
      </c>
      <c r="J119" s="13"/>
      <c r="K119" s="12"/>
      <c r="L119" s="11" t="e">
        <f t="shared" si="7"/>
        <v>#DIV/0!</v>
      </c>
      <c r="M119" s="13"/>
      <c r="N119" s="12"/>
      <c r="O119" s="11" t="e">
        <f t="shared" si="8"/>
        <v>#DIV/0!</v>
      </c>
      <c r="P119" s="13"/>
      <c r="Q119" s="12"/>
      <c r="R119" s="11" t="e">
        <f t="shared" si="9"/>
        <v>#DIV/0!</v>
      </c>
      <c r="S119" s="13"/>
      <c r="T119" s="12"/>
      <c r="U119" s="11" t="e">
        <f t="shared" si="10"/>
        <v>#DIV/0!</v>
      </c>
    </row>
    <row r="120" spans="1:21" x14ac:dyDescent="0.35">
      <c r="A120" s="8">
        <v>112</v>
      </c>
      <c r="B120" s="10" t="s">
        <v>118</v>
      </c>
      <c r="C120" s="10" t="s">
        <v>132</v>
      </c>
      <c r="D120" s="13"/>
      <c r="E120" s="12" t="e">
        <f>#REF!</f>
        <v>#REF!</v>
      </c>
      <c r="F120" s="11" t="e">
        <f t="shared" si="11"/>
        <v>#REF!</v>
      </c>
      <c r="G120" s="13"/>
      <c r="H120" s="12"/>
      <c r="I120" s="11" t="e">
        <f t="shared" si="6"/>
        <v>#DIV/0!</v>
      </c>
      <c r="J120" s="13"/>
      <c r="K120" s="12"/>
      <c r="L120" s="11" t="e">
        <f t="shared" si="7"/>
        <v>#DIV/0!</v>
      </c>
      <c r="M120" s="13"/>
      <c r="N120" s="12"/>
      <c r="O120" s="11" t="e">
        <f t="shared" si="8"/>
        <v>#DIV/0!</v>
      </c>
      <c r="P120" s="13"/>
      <c r="Q120" s="12"/>
      <c r="R120" s="11" t="e">
        <f t="shared" si="9"/>
        <v>#DIV/0!</v>
      </c>
      <c r="S120" s="13"/>
      <c r="T120" s="12"/>
      <c r="U120" s="11" t="e">
        <f t="shared" si="10"/>
        <v>#DIV/0!</v>
      </c>
    </row>
    <row r="121" spans="1:21" x14ac:dyDescent="0.35">
      <c r="A121" s="8">
        <v>113</v>
      </c>
      <c r="B121" s="10" t="s">
        <v>118</v>
      </c>
      <c r="C121" s="10" t="s">
        <v>133</v>
      </c>
      <c r="D121" s="13"/>
      <c r="E121" s="12" t="e">
        <f>#REF!</f>
        <v>#REF!</v>
      </c>
      <c r="F121" s="11" t="e">
        <f t="shared" si="11"/>
        <v>#REF!</v>
      </c>
      <c r="G121" s="13"/>
      <c r="H121" s="12"/>
      <c r="I121" s="11" t="e">
        <f t="shared" si="6"/>
        <v>#DIV/0!</v>
      </c>
      <c r="J121" s="13"/>
      <c r="K121" s="12"/>
      <c r="L121" s="11" t="e">
        <f t="shared" si="7"/>
        <v>#DIV/0!</v>
      </c>
      <c r="M121" s="13"/>
      <c r="N121" s="12"/>
      <c r="O121" s="11" t="e">
        <f t="shared" si="8"/>
        <v>#DIV/0!</v>
      </c>
      <c r="P121" s="13"/>
      <c r="Q121" s="12"/>
      <c r="R121" s="11" t="e">
        <f t="shared" si="9"/>
        <v>#DIV/0!</v>
      </c>
      <c r="S121" s="13"/>
      <c r="T121" s="12"/>
      <c r="U121" s="11" t="e">
        <f t="shared" si="10"/>
        <v>#DIV/0!</v>
      </c>
    </row>
    <row r="122" spans="1:21" x14ac:dyDescent="0.35">
      <c r="A122" s="8">
        <v>114</v>
      </c>
      <c r="B122" s="10" t="s">
        <v>118</v>
      </c>
      <c r="C122" s="10" t="s">
        <v>134</v>
      </c>
      <c r="D122" s="13"/>
      <c r="E122" s="12" t="e">
        <f>#REF!</f>
        <v>#REF!</v>
      </c>
      <c r="F122" s="11" t="e">
        <f t="shared" si="11"/>
        <v>#REF!</v>
      </c>
      <c r="G122" s="13"/>
      <c r="H122" s="12"/>
      <c r="I122" s="11" t="e">
        <f t="shared" si="6"/>
        <v>#DIV/0!</v>
      </c>
      <c r="J122" s="13"/>
      <c r="K122" s="12"/>
      <c r="L122" s="11" t="e">
        <f t="shared" si="7"/>
        <v>#DIV/0!</v>
      </c>
      <c r="M122" s="13"/>
      <c r="N122" s="12"/>
      <c r="O122" s="11" t="e">
        <f t="shared" si="8"/>
        <v>#DIV/0!</v>
      </c>
      <c r="P122" s="13"/>
      <c r="Q122" s="12"/>
      <c r="R122" s="11" t="e">
        <f t="shared" si="9"/>
        <v>#DIV/0!</v>
      </c>
      <c r="S122" s="13"/>
      <c r="T122" s="12"/>
      <c r="U122" s="11" t="e">
        <f t="shared" si="10"/>
        <v>#DIV/0!</v>
      </c>
    </row>
    <row r="123" spans="1:21" x14ac:dyDescent="0.35">
      <c r="A123" s="8">
        <v>115</v>
      </c>
      <c r="B123" s="10" t="s">
        <v>118</v>
      </c>
      <c r="C123" s="10" t="s">
        <v>135</v>
      </c>
      <c r="D123" s="13"/>
      <c r="E123" s="12" t="e">
        <f>#REF!</f>
        <v>#REF!</v>
      </c>
      <c r="F123" s="11" t="e">
        <f t="shared" si="11"/>
        <v>#REF!</v>
      </c>
      <c r="G123" s="13"/>
      <c r="H123" s="12"/>
      <c r="I123" s="11" t="e">
        <f t="shared" si="6"/>
        <v>#DIV/0!</v>
      </c>
      <c r="J123" s="13"/>
      <c r="K123" s="12"/>
      <c r="L123" s="11" t="e">
        <f t="shared" si="7"/>
        <v>#DIV/0!</v>
      </c>
      <c r="M123" s="13"/>
      <c r="N123" s="12"/>
      <c r="O123" s="11" t="e">
        <f t="shared" si="8"/>
        <v>#DIV/0!</v>
      </c>
      <c r="P123" s="13"/>
      <c r="Q123" s="12"/>
      <c r="R123" s="11" t="e">
        <f t="shared" si="9"/>
        <v>#DIV/0!</v>
      </c>
      <c r="S123" s="13"/>
      <c r="T123" s="12"/>
      <c r="U123" s="11" t="e">
        <f t="shared" si="10"/>
        <v>#DIV/0!</v>
      </c>
    </row>
    <row r="124" spans="1:21" x14ac:dyDescent="0.35">
      <c r="A124" s="14"/>
      <c r="B124" s="16" t="s">
        <v>118</v>
      </c>
      <c r="C124" s="16"/>
      <c r="D124" s="13"/>
      <c r="E124" s="12" t="e">
        <f>#REF!</f>
        <v>#REF!</v>
      </c>
      <c r="F124" s="11" t="e">
        <f t="shared" si="11"/>
        <v>#REF!</v>
      </c>
      <c r="G124" s="13"/>
      <c r="H124" s="12"/>
      <c r="I124" s="11" t="e">
        <f t="shared" si="6"/>
        <v>#DIV/0!</v>
      </c>
      <c r="J124" s="13"/>
      <c r="K124" s="12"/>
      <c r="L124" s="11" t="e">
        <f t="shared" si="7"/>
        <v>#DIV/0!</v>
      </c>
      <c r="M124" s="13"/>
      <c r="N124" s="12"/>
      <c r="O124" s="11" t="e">
        <f t="shared" si="8"/>
        <v>#DIV/0!</v>
      </c>
      <c r="P124" s="13"/>
      <c r="Q124" s="12"/>
      <c r="R124" s="11" t="e">
        <f t="shared" si="9"/>
        <v>#DIV/0!</v>
      </c>
      <c r="S124" s="13"/>
      <c r="T124" s="12"/>
      <c r="U124" s="11" t="e">
        <f t="shared" si="10"/>
        <v>#DIV/0!</v>
      </c>
    </row>
    <row r="125" spans="1:21" x14ac:dyDescent="0.35">
      <c r="A125" s="8">
        <v>116</v>
      </c>
      <c r="B125" s="10" t="s">
        <v>136</v>
      </c>
      <c r="C125" s="10" t="s">
        <v>137</v>
      </c>
      <c r="D125" s="13"/>
      <c r="E125" s="12" t="e">
        <f>#REF!</f>
        <v>#REF!</v>
      </c>
      <c r="F125" s="11" t="e">
        <f t="shared" si="11"/>
        <v>#REF!</v>
      </c>
      <c r="G125" s="13"/>
      <c r="H125" s="12"/>
      <c r="I125" s="11" t="e">
        <f t="shared" si="6"/>
        <v>#DIV/0!</v>
      </c>
      <c r="J125" s="13"/>
      <c r="K125" s="12"/>
      <c r="L125" s="11" t="e">
        <f t="shared" si="7"/>
        <v>#DIV/0!</v>
      </c>
      <c r="M125" s="13"/>
      <c r="N125" s="12"/>
      <c r="O125" s="11" t="e">
        <f t="shared" si="8"/>
        <v>#DIV/0!</v>
      </c>
      <c r="P125" s="13"/>
      <c r="Q125" s="12"/>
      <c r="R125" s="11" t="e">
        <f t="shared" si="9"/>
        <v>#DIV/0!</v>
      </c>
      <c r="S125" s="13"/>
      <c r="T125" s="12"/>
      <c r="U125" s="11" t="e">
        <f t="shared" si="10"/>
        <v>#DIV/0!</v>
      </c>
    </row>
    <row r="126" spans="1:21" x14ac:dyDescent="0.35">
      <c r="A126" s="8">
        <v>117</v>
      </c>
      <c r="B126" s="10" t="s">
        <v>136</v>
      </c>
      <c r="C126" s="10" t="s">
        <v>138</v>
      </c>
      <c r="D126" s="13"/>
      <c r="E126" s="12" t="e">
        <f>#REF!</f>
        <v>#REF!</v>
      </c>
      <c r="F126" s="11" t="e">
        <f t="shared" si="11"/>
        <v>#REF!</v>
      </c>
      <c r="G126" s="13"/>
      <c r="H126" s="12"/>
      <c r="I126" s="11" t="e">
        <f t="shared" si="6"/>
        <v>#DIV/0!</v>
      </c>
      <c r="J126" s="13"/>
      <c r="K126" s="12"/>
      <c r="L126" s="11" t="e">
        <f t="shared" si="7"/>
        <v>#DIV/0!</v>
      </c>
      <c r="M126" s="13"/>
      <c r="N126" s="12"/>
      <c r="O126" s="11" t="e">
        <f t="shared" si="8"/>
        <v>#DIV/0!</v>
      </c>
      <c r="P126" s="13"/>
      <c r="Q126" s="12"/>
      <c r="R126" s="11" t="e">
        <f t="shared" si="9"/>
        <v>#DIV/0!</v>
      </c>
      <c r="S126" s="13"/>
      <c r="T126" s="12"/>
      <c r="U126" s="11" t="e">
        <f t="shared" si="10"/>
        <v>#DIV/0!</v>
      </c>
    </row>
    <row r="127" spans="1:21" x14ac:dyDescent="0.35">
      <c r="A127" s="8">
        <v>118</v>
      </c>
      <c r="B127" s="10" t="s">
        <v>136</v>
      </c>
      <c r="C127" s="10" t="s">
        <v>139</v>
      </c>
      <c r="D127" s="13"/>
      <c r="E127" s="12" t="e">
        <f>#REF!</f>
        <v>#REF!</v>
      </c>
      <c r="F127" s="11" t="e">
        <f t="shared" si="11"/>
        <v>#REF!</v>
      </c>
      <c r="G127" s="13"/>
      <c r="H127" s="12"/>
      <c r="I127" s="11" t="e">
        <f t="shared" si="6"/>
        <v>#DIV/0!</v>
      </c>
      <c r="J127" s="13"/>
      <c r="K127" s="12"/>
      <c r="L127" s="11" t="e">
        <f t="shared" si="7"/>
        <v>#DIV/0!</v>
      </c>
      <c r="M127" s="13"/>
      <c r="N127" s="12"/>
      <c r="O127" s="11" t="e">
        <f t="shared" si="8"/>
        <v>#DIV/0!</v>
      </c>
      <c r="P127" s="13"/>
      <c r="Q127" s="12"/>
      <c r="R127" s="11" t="e">
        <f t="shared" si="9"/>
        <v>#DIV/0!</v>
      </c>
      <c r="S127" s="13"/>
      <c r="T127" s="12"/>
      <c r="U127" s="11" t="e">
        <f t="shared" si="10"/>
        <v>#DIV/0!</v>
      </c>
    </row>
    <row r="128" spans="1:21" x14ac:dyDescent="0.35">
      <c r="A128" s="8">
        <v>119</v>
      </c>
      <c r="B128" s="10" t="s">
        <v>136</v>
      </c>
      <c r="C128" s="10" t="s">
        <v>140</v>
      </c>
      <c r="D128" s="13"/>
      <c r="E128" s="12" t="e">
        <f>#REF!</f>
        <v>#REF!</v>
      </c>
      <c r="F128" s="11" t="e">
        <f t="shared" si="11"/>
        <v>#REF!</v>
      </c>
      <c r="G128" s="13"/>
      <c r="H128" s="12"/>
      <c r="I128" s="11" t="e">
        <f t="shared" si="6"/>
        <v>#DIV/0!</v>
      </c>
      <c r="J128" s="13"/>
      <c r="K128" s="12"/>
      <c r="L128" s="11" t="e">
        <f t="shared" si="7"/>
        <v>#DIV/0!</v>
      </c>
      <c r="M128" s="13"/>
      <c r="N128" s="12"/>
      <c r="O128" s="11" t="e">
        <f t="shared" si="8"/>
        <v>#DIV/0!</v>
      </c>
      <c r="P128" s="13"/>
      <c r="Q128" s="12"/>
      <c r="R128" s="11" t="e">
        <f t="shared" si="9"/>
        <v>#DIV/0!</v>
      </c>
      <c r="S128" s="13"/>
      <c r="T128" s="12"/>
      <c r="U128" s="11" t="e">
        <f t="shared" si="10"/>
        <v>#DIV/0!</v>
      </c>
    </row>
    <row r="129" spans="1:21" x14ac:dyDescent="0.35">
      <c r="A129" s="8">
        <v>120</v>
      </c>
      <c r="B129" s="10" t="s">
        <v>136</v>
      </c>
      <c r="C129" s="10" t="s">
        <v>141</v>
      </c>
      <c r="D129" s="13"/>
      <c r="E129" s="12" t="e">
        <f>#REF!</f>
        <v>#REF!</v>
      </c>
      <c r="F129" s="11" t="e">
        <f t="shared" si="11"/>
        <v>#REF!</v>
      </c>
      <c r="G129" s="13"/>
      <c r="H129" s="12"/>
      <c r="I129" s="11" t="e">
        <f t="shared" si="6"/>
        <v>#DIV/0!</v>
      </c>
      <c r="J129" s="13"/>
      <c r="K129" s="12"/>
      <c r="L129" s="11" t="e">
        <f t="shared" si="7"/>
        <v>#DIV/0!</v>
      </c>
      <c r="M129" s="13"/>
      <c r="N129" s="12"/>
      <c r="O129" s="11" t="e">
        <f t="shared" si="8"/>
        <v>#DIV/0!</v>
      </c>
      <c r="P129" s="13"/>
      <c r="Q129" s="12"/>
      <c r="R129" s="11" t="e">
        <f t="shared" si="9"/>
        <v>#DIV/0!</v>
      </c>
      <c r="S129" s="13"/>
      <c r="T129" s="12"/>
      <c r="U129" s="11" t="e">
        <f t="shared" si="10"/>
        <v>#DIV/0!</v>
      </c>
    </row>
    <row r="130" spans="1:21" x14ac:dyDescent="0.35">
      <c r="A130" s="8">
        <v>121</v>
      </c>
      <c r="B130" s="10" t="s">
        <v>136</v>
      </c>
      <c r="C130" s="10" t="s">
        <v>142</v>
      </c>
      <c r="D130" s="13"/>
      <c r="E130" s="12" t="e">
        <f>#REF!</f>
        <v>#REF!</v>
      </c>
      <c r="F130" s="11" t="e">
        <f t="shared" si="11"/>
        <v>#REF!</v>
      </c>
      <c r="G130" s="13"/>
      <c r="H130" s="12"/>
      <c r="I130" s="11" t="e">
        <f t="shared" si="6"/>
        <v>#DIV/0!</v>
      </c>
      <c r="J130" s="13"/>
      <c r="K130" s="12"/>
      <c r="L130" s="11" t="e">
        <f t="shared" si="7"/>
        <v>#DIV/0!</v>
      </c>
      <c r="M130" s="13"/>
      <c r="N130" s="12"/>
      <c r="O130" s="11" t="e">
        <f t="shared" si="8"/>
        <v>#DIV/0!</v>
      </c>
      <c r="P130" s="13"/>
      <c r="Q130" s="12"/>
      <c r="R130" s="11" t="e">
        <f t="shared" si="9"/>
        <v>#DIV/0!</v>
      </c>
      <c r="S130" s="13"/>
      <c r="T130" s="12"/>
      <c r="U130" s="11" t="e">
        <f t="shared" si="10"/>
        <v>#DIV/0!</v>
      </c>
    </row>
    <row r="131" spans="1:21" x14ac:dyDescent="0.35">
      <c r="A131" s="8">
        <v>122</v>
      </c>
      <c r="B131" s="10" t="s">
        <v>136</v>
      </c>
      <c r="C131" s="10" t="s">
        <v>143</v>
      </c>
      <c r="D131" s="13"/>
      <c r="E131" s="12" t="e">
        <f>#REF!</f>
        <v>#REF!</v>
      </c>
      <c r="F131" s="11" t="e">
        <f t="shared" si="11"/>
        <v>#REF!</v>
      </c>
      <c r="G131" s="13"/>
      <c r="H131" s="12"/>
      <c r="I131" s="11" t="e">
        <f t="shared" si="6"/>
        <v>#DIV/0!</v>
      </c>
      <c r="J131" s="13"/>
      <c r="K131" s="12"/>
      <c r="L131" s="11" t="e">
        <f t="shared" si="7"/>
        <v>#DIV/0!</v>
      </c>
      <c r="M131" s="13"/>
      <c r="N131" s="12"/>
      <c r="O131" s="11" t="e">
        <f t="shared" si="8"/>
        <v>#DIV/0!</v>
      </c>
      <c r="P131" s="13"/>
      <c r="Q131" s="12"/>
      <c r="R131" s="11" t="e">
        <f t="shared" si="9"/>
        <v>#DIV/0!</v>
      </c>
      <c r="S131" s="13"/>
      <c r="T131" s="12"/>
      <c r="U131" s="11" t="e">
        <f t="shared" si="10"/>
        <v>#DIV/0!</v>
      </c>
    </row>
    <row r="132" spans="1:21" x14ac:dyDescent="0.35">
      <c r="A132" s="8">
        <v>123</v>
      </c>
      <c r="B132" s="10" t="s">
        <v>136</v>
      </c>
      <c r="C132" s="10" t="s">
        <v>144</v>
      </c>
      <c r="D132" s="13"/>
      <c r="E132" s="12" t="e">
        <f>#REF!</f>
        <v>#REF!</v>
      </c>
      <c r="F132" s="11" t="e">
        <f t="shared" si="11"/>
        <v>#REF!</v>
      </c>
      <c r="G132" s="13"/>
      <c r="H132" s="12"/>
      <c r="I132" s="11" t="e">
        <f t="shared" ref="I132:I195" si="12">H132/G132</f>
        <v>#DIV/0!</v>
      </c>
      <c r="J132" s="13"/>
      <c r="K132" s="12"/>
      <c r="L132" s="11" t="e">
        <f t="shared" ref="L132:L195" si="13">K132/J132</f>
        <v>#DIV/0!</v>
      </c>
      <c r="M132" s="13"/>
      <c r="N132" s="12"/>
      <c r="O132" s="11" t="e">
        <f t="shared" ref="O132:O195" si="14">N132/M132</f>
        <v>#DIV/0!</v>
      </c>
      <c r="P132" s="13"/>
      <c r="Q132" s="12"/>
      <c r="R132" s="11" t="e">
        <f t="shared" ref="R132:R195" si="15">Q132/P132</f>
        <v>#DIV/0!</v>
      </c>
      <c r="S132" s="13"/>
      <c r="T132" s="12"/>
      <c r="U132" s="11" t="e">
        <f t="shared" ref="U132:U195" si="16">T132/S132</f>
        <v>#DIV/0!</v>
      </c>
    </row>
    <row r="133" spans="1:21" x14ac:dyDescent="0.35">
      <c r="A133" s="8">
        <v>124</v>
      </c>
      <c r="B133" s="10" t="s">
        <v>136</v>
      </c>
      <c r="C133" s="10" t="s">
        <v>145</v>
      </c>
      <c r="D133" s="13"/>
      <c r="E133" s="12" t="e">
        <f>#REF!</f>
        <v>#REF!</v>
      </c>
      <c r="F133" s="11" t="e">
        <f t="shared" ref="F133:F196" si="17">E133/D133</f>
        <v>#REF!</v>
      </c>
      <c r="G133" s="13"/>
      <c r="H133" s="12"/>
      <c r="I133" s="11" t="e">
        <f t="shared" si="12"/>
        <v>#DIV/0!</v>
      </c>
      <c r="J133" s="13"/>
      <c r="K133" s="12"/>
      <c r="L133" s="11" t="e">
        <f t="shared" si="13"/>
        <v>#DIV/0!</v>
      </c>
      <c r="M133" s="13"/>
      <c r="N133" s="12"/>
      <c r="O133" s="11" t="e">
        <f t="shared" si="14"/>
        <v>#DIV/0!</v>
      </c>
      <c r="P133" s="13"/>
      <c r="Q133" s="12"/>
      <c r="R133" s="11" t="e">
        <f t="shared" si="15"/>
        <v>#DIV/0!</v>
      </c>
      <c r="S133" s="13"/>
      <c r="T133" s="12"/>
      <c r="U133" s="11" t="e">
        <f t="shared" si="16"/>
        <v>#DIV/0!</v>
      </c>
    </row>
    <row r="134" spans="1:21" x14ac:dyDescent="0.35">
      <c r="A134" s="8">
        <v>125</v>
      </c>
      <c r="B134" s="10" t="s">
        <v>136</v>
      </c>
      <c r="C134" s="10" t="s">
        <v>146</v>
      </c>
      <c r="D134" s="13"/>
      <c r="E134" s="12" t="e">
        <f>#REF!</f>
        <v>#REF!</v>
      </c>
      <c r="F134" s="11" t="e">
        <f t="shared" si="17"/>
        <v>#REF!</v>
      </c>
      <c r="G134" s="13"/>
      <c r="H134" s="12"/>
      <c r="I134" s="11" t="e">
        <f t="shared" si="12"/>
        <v>#DIV/0!</v>
      </c>
      <c r="J134" s="13"/>
      <c r="K134" s="12"/>
      <c r="L134" s="11" t="e">
        <f t="shared" si="13"/>
        <v>#DIV/0!</v>
      </c>
      <c r="M134" s="13"/>
      <c r="N134" s="12"/>
      <c r="O134" s="11" t="e">
        <f t="shared" si="14"/>
        <v>#DIV/0!</v>
      </c>
      <c r="P134" s="13"/>
      <c r="Q134" s="12"/>
      <c r="R134" s="11" t="e">
        <f t="shared" si="15"/>
        <v>#DIV/0!</v>
      </c>
      <c r="S134" s="13"/>
      <c r="T134" s="12"/>
      <c r="U134" s="11" t="e">
        <f t="shared" si="16"/>
        <v>#DIV/0!</v>
      </c>
    </row>
    <row r="135" spans="1:21" x14ac:dyDescent="0.35">
      <c r="A135" s="14"/>
      <c r="B135" s="16" t="s">
        <v>136</v>
      </c>
      <c r="C135" s="16"/>
      <c r="D135" s="13"/>
      <c r="E135" s="12" t="e">
        <f>#REF!</f>
        <v>#REF!</v>
      </c>
      <c r="F135" s="11" t="e">
        <f t="shared" si="17"/>
        <v>#REF!</v>
      </c>
      <c r="G135" s="13"/>
      <c r="H135" s="12"/>
      <c r="I135" s="11" t="e">
        <f t="shared" si="12"/>
        <v>#DIV/0!</v>
      </c>
      <c r="J135" s="13"/>
      <c r="K135" s="12"/>
      <c r="L135" s="11" t="e">
        <f t="shared" si="13"/>
        <v>#DIV/0!</v>
      </c>
      <c r="M135" s="13"/>
      <c r="N135" s="12"/>
      <c r="O135" s="11" t="e">
        <f t="shared" si="14"/>
        <v>#DIV/0!</v>
      </c>
      <c r="P135" s="13"/>
      <c r="Q135" s="12"/>
      <c r="R135" s="11" t="e">
        <f t="shared" si="15"/>
        <v>#DIV/0!</v>
      </c>
      <c r="S135" s="13"/>
      <c r="T135" s="12"/>
      <c r="U135" s="11" t="e">
        <f t="shared" si="16"/>
        <v>#DIV/0!</v>
      </c>
    </row>
    <row r="136" spans="1:21" x14ac:dyDescent="0.35">
      <c r="A136" s="8">
        <v>126</v>
      </c>
      <c r="B136" s="10" t="s">
        <v>147</v>
      </c>
      <c r="C136" s="10" t="s">
        <v>148</v>
      </c>
      <c r="D136" s="13"/>
      <c r="E136" s="12" t="e">
        <f>#REF!</f>
        <v>#REF!</v>
      </c>
      <c r="F136" s="11" t="e">
        <f t="shared" si="17"/>
        <v>#REF!</v>
      </c>
      <c r="G136" s="13"/>
      <c r="H136" s="12"/>
      <c r="I136" s="11" t="e">
        <f t="shared" si="12"/>
        <v>#DIV/0!</v>
      </c>
      <c r="J136" s="13"/>
      <c r="K136" s="12"/>
      <c r="L136" s="11" t="e">
        <f t="shared" si="13"/>
        <v>#DIV/0!</v>
      </c>
      <c r="M136" s="13"/>
      <c r="N136" s="12"/>
      <c r="O136" s="11" t="e">
        <f t="shared" si="14"/>
        <v>#DIV/0!</v>
      </c>
      <c r="P136" s="13"/>
      <c r="Q136" s="12"/>
      <c r="R136" s="11" t="e">
        <f t="shared" si="15"/>
        <v>#DIV/0!</v>
      </c>
      <c r="S136" s="13"/>
      <c r="T136" s="12"/>
      <c r="U136" s="11" t="e">
        <f t="shared" si="16"/>
        <v>#DIV/0!</v>
      </c>
    </row>
    <row r="137" spans="1:21" x14ac:dyDescent="0.35">
      <c r="A137" s="8">
        <v>127</v>
      </c>
      <c r="B137" s="10" t="s">
        <v>147</v>
      </c>
      <c r="C137" s="10" t="s">
        <v>149</v>
      </c>
      <c r="D137" s="13"/>
      <c r="E137" s="12" t="e">
        <f>#REF!</f>
        <v>#REF!</v>
      </c>
      <c r="F137" s="11" t="e">
        <f t="shared" si="17"/>
        <v>#REF!</v>
      </c>
      <c r="G137" s="13"/>
      <c r="H137" s="12"/>
      <c r="I137" s="11" t="e">
        <f t="shared" si="12"/>
        <v>#DIV/0!</v>
      </c>
      <c r="J137" s="13"/>
      <c r="K137" s="12"/>
      <c r="L137" s="11" t="e">
        <f t="shared" si="13"/>
        <v>#DIV/0!</v>
      </c>
      <c r="M137" s="13"/>
      <c r="N137" s="12"/>
      <c r="O137" s="11" t="e">
        <f t="shared" si="14"/>
        <v>#DIV/0!</v>
      </c>
      <c r="P137" s="13"/>
      <c r="Q137" s="12"/>
      <c r="R137" s="11" t="e">
        <f t="shared" si="15"/>
        <v>#DIV/0!</v>
      </c>
      <c r="S137" s="13"/>
      <c r="T137" s="12"/>
      <c r="U137" s="11" t="e">
        <f t="shared" si="16"/>
        <v>#DIV/0!</v>
      </c>
    </row>
    <row r="138" spans="1:21" x14ac:dyDescent="0.35">
      <c r="A138" s="8">
        <v>128</v>
      </c>
      <c r="B138" s="10" t="s">
        <v>147</v>
      </c>
      <c r="C138" s="10" t="s">
        <v>150</v>
      </c>
      <c r="D138" s="13"/>
      <c r="E138" s="12" t="e">
        <f>#REF!</f>
        <v>#REF!</v>
      </c>
      <c r="F138" s="11" t="e">
        <f t="shared" si="17"/>
        <v>#REF!</v>
      </c>
      <c r="G138" s="13"/>
      <c r="H138" s="12"/>
      <c r="I138" s="11" t="e">
        <f t="shared" si="12"/>
        <v>#DIV/0!</v>
      </c>
      <c r="J138" s="13"/>
      <c r="K138" s="12"/>
      <c r="L138" s="11" t="e">
        <f t="shared" si="13"/>
        <v>#DIV/0!</v>
      </c>
      <c r="M138" s="13"/>
      <c r="N138" s="12"/>
      <c r="O138" s="11" t="e">
        <f t="shared" si="14"/>
        <v>#DIV/0!</v>
      </c>
      <c r="P138" s="13"/>
      <c r="Q138" s="12"/>
      <c r="R138" s="11" t="e">
        <f t="shared" si="15"/>
        <v>#DIV/0!</v>
      </c>
      <c r="S138" s="13"/>
      <c r="T138" s="12"/>
      <c r="U138" s="11" t="e">
        <f t="shared" si="16"/>
        <v>#DIV/0!</v>
      </c>
    </row>
    <row r="139" spans="1:21" x14ac:dyDescent="0.35">
      <c r="A139" s="8">
        <v>129</v>
      </c>
      <c r="B139" s="10" t="s">
        <v>147</v>
      </c>
      <c r="C139" s="10" t="s">
        <v>151</v>
      </c>
      <c r="D139" s="13"/>
      <c r="E139" s="12" t="e">
        <f>#REF!</f>
        <v>#REF!</v>
      </c>
      <c r="F139" s="11" t="e">
        <f t="shared" si="17"/>
        <v>#REF!</v>
      </c>
      <c r="G139" s="13"/>
      <c r="H139" s="12"/>
      <c r="I139" s="11" t="e">
        <f t="shared" si="12"/>
        <v>#DIV/0!</v>
      </c>
      <c r="J139" s="13"/>
      <c r="K139" s="12"/>
      <c r="L139" s="11" t="e">
        <f t="shared" si="13"/>
        <v>#DIV/0!</v>
      </c>
      <c r="M139" s="13"/>
      <c r="N139" s="12"/>
      <c r="O139" s="11" t="e">
        <f t="shared" si="14"/>
        <v>#DIV/0!</v>
      </c>
      <c r="P139" s="13"/>
      <c r="Q139" s="12"/>
      <c r="R139" s="11" t="e">
        <f t="shared" si="15"/>
        <v>#DIV/0!</v>
      </c>
      <c r="S139" s="13"/>
      <c r="T139" s="12"/>
      <c r="U139" s="11" t="e">
        <f t="shared" si="16"/>
        <v>#DIV/0!</v>
      </c>
    </row>
    <row r="140" spans="1:21" x14ac:dyDescent="0.35">
      <c r="A140" s="8">
        <v>130</v>
      </c>
      <c r="B140" s="10" t="s">
        <v>147</v>
      </c>
      <c r="C140" s="10" t="s">
        <v>152</v>
      </c>
      <c r="D140" s="13"/>
      <c r="E140" s="12" t="e">
        <f>#REF!</f>
        <v>#REF!</v>
      </c>
      <c r="F140" s="11" t="e">
        <f t="shared" si="17"/>
        <v>#REF!</v>
      </c>
      <c r="G140" s="13"/>
      <c r="H140" s="12"/>
      <c r="I140" s="11" t="e">
        <f t="shared" si="12"/>
        <v>#DIV/0!</v>
      </c>
      <c r="J140" s="13"/>
      <c r="K140" s="12"/>
      <c r="L140" s="11" t="e">
        <f t="shared" si="13"/>
        <v>#DIV/0!</v>
      </c>
      <c r="M140" s="13"/>
      <c r="N140" s="12"/>
      <c r="O140" s="11" t="e">
        <f t="shared" si="14"/>
        <v>#DIV/0!</v>
      </c>
      <c r="P140" s="13"/>
      <c r="Q140" s="12"/>
      <c r="R140" s="11" t="e">
        <f t="shared" si="15"/>
        <v>#DIV/0!</v>
      </c>
      <c r="S140" s="13"/>
      <c r="T140" s="12"/>
      <c r="U140" s="11" t="e">
        <f t="shared" si="16"/>
        <v>#DIV/0!</v>
      </c>
    </row>
    <row r="141" spans="1:21" x14ac:dyDescent="0.35">
      <c r="A141" s="8">
        <v>131</v>
      </c>
      <c r="B141" s="10" t="s">
        <v>147</v>
      </c>
      <c r="C141" s="10" t="s">
        <v>153</v>
      </c>
      <c r="D141" s="13"/>
      <c r="E141" s="12" t="e">
        <f>#REF!</f>
        <v>#REF!</v>
      </c>
      <c r="F141" s="11" t="e">
        <f t="shared" si="17"/>
        <v>#REF!</v>
      </c>
      <c r="G141" s="13"/>
      <c r="H141" s="12"/>
      <c r="I141" s="11" t="e">
        <f t="shared" si="12"/>
        <v>#DIV/0!</v>
      </c>
      <c r="J141" s="13"/>
      <c r="K141" s="12"/>
      <c r="L141" s="11" t="e">
        <f t="shared" si="13"/>
        <v>#DIV/0!</v>
      </c>
      <c r="M141" s="13"/>
      <c r="N141" s="12"/>
      <c r="O141" s="11" t="e">
        <f t="shared" si="14"/>
        <v>#DIV/0!</v>
      </c>
      <c r="P141" s="13"/>
      <c r="Q141" s="12"/>
      <c r="R141" s="11" t="e">
        <f t="shared" si="15"/>
        <v>#DIV/0!</v>
      </c>
      <c r="S141" s="13"/>
      <c r="T141" s="12"/>
      <c r="U141" s="11" t="e">
        <f t="shared" si="16"/>
        <v>#DIV/0!</v>
      </c>
    </row>
    <row r="142" spans="1:21" x14ac:dyDescent="0.35">
      <c r="A142" s="8">
        <v>132</v>
      </c>
      <c r="B142" s="10" t="s">
        <v>147</v>
      </c>
      <c r="C142" s="10" t="s">
        <v>154</v>
      </c>
      <c r="D142" s="13"/>
      <c r="E142" s="12" t="e">
        <f>#REF!</f>
        <v>#REF!</v>
      </c>
      <c r="F142" s="11" t="e">
        <f t="shared" si="17"/>
        <v>#REF!</v>
      </c>
      <c r="G142" s="13"/>
      <c r="H142" s="12"/>
      <c r="I142" s="11" t="e">
        <f t="shared" si="12"/>
        <v>#DIV/0!</v>
      </c>
      <c r="J142" s="13"/>
      <c r="K142" s="12"/>
      <c r="L142" s="11" t="e">
        <f t="shared" si="13"/>
        <v>#DIV/0!</v>
      </c>
      <c r="M142" s="13"/>
      <c r="N142" s="12"/>
      <c r="O142" s="11" t="e">
        <f t="shared" si="14"/>
        <v>#DIV/0!</v>
      </c>
      <c r="P142" s="13"/>
      <c r="Q142" s="12"/>
      <c r="R142" s="11" t="e">
        <f t="shared" si="15"/>
        <v>#DIV/0!</v>
      </c>
      <c r="S142" s="13"/>
      <c r="T142" s="12"/>
      <c r="U142" s="11" t="e">
        <f t="shared" si="16"/>
        <v>#DIV/0!</v>
      </c>
    </row>
    <row r="143" spans="1:21" x14ac:dyDescent="0.35">
      <c r="A143" s="8">
        <v>133</v>
      </c>
      <c r="B143" s="10" t="s">
        <v>147</v>
      </c>
      <c r="C143" s="10" t="s">
        <v>155</v>
      </c>
      <c r="D143" s="13"/>
      <c r="E143" s="12" t="e">
        <f>#REF!</f>
        <v>#REF!</v>
      </c>
      <c r="F143" s="11" t="e">
        <f t="shared" si="17"/>
        <v>#REF!</v>
      </c>
      <c r="G143" s="13"/>
      <c r="H143" s="12"/>
      <c r="I143" s="11" t="e">
        <f t="shared" si="12"/>
        <v>#DIV/0!</v>
      </c>
      <c r="J143" s="13"/>
      <c r="K143" s="12"/>
      <c r="L143" s="11" t="e">
        <f t="shared" si="13"/>
        <v>#DIV/0!</v>
      </c>
      <c r="M143" s="13"/>
      <c r="N143" s="12"/>
      <c r="O143" s="11" t="e">
        <f t="shared" si="14"/>
        <v>#DIV/0!</v>
      </c>
      <c r="P143" s="13"/>
      <c r="Q143" s="12"/>
      <c r="R143" s="11" t="e">
        <f t="shared" si="15"/>
        <v>#DIV/0!</v>
      </c>
      <c r="S143" s="13"/>
      <c r="T143" s="12"/>
      <c r="U143" s="11" t="e">
        <f t="shared" si="16"/>
        <v>#DIV/0!</v>
      </c>
    </row>
    <row r="144" spans="1:21" x14ac:dyDescent="0.35">
      <c r="A144" s="8">
        <v>134</v>
      </c>
      <c r="B144" s="10" t="s">
        <v>147</v>
      </c>
      <c r="C144" s="10" t="s">
        <v>156</v>
      </c>
      <c r="D144" s="13"/>
      <c r="E144" s="12" t="e">
        <f>#REF!</f>
        <v>#REF!</v>
      </c>
      <c r="F144" s="11" t="e">
        <f t="shared" si="17"/>
        <v>#REF!</v>
      </c>
      <c r="G144" s="13"/>
      <c r="H144" s="12"/>
      <c r="I144" s="11" t="e">
        <f t="shared" si="12"/>
        <v>#DIV/0!</v>
      </c>
      <c r="J144" s="13"/>
      <c r="K144" s="12"/>
      <c r="L144" s="11" t="e">
        <f t="shared" si="13"/>
        <v>#DIV/0!</v>
      </c>
      <c r="M144" s="13"/>
      <c r="N144" s="12"/>
      <c r="O144" s="11" t="e">
        <f t="shared" si="14"/>
        <v>#DIV/0!</v>
      </c>
      <c r="P144" s="13"/>
      <c r="Q144" s="12"/>
      <c r="R144" s="11" t="e">
        <f t="shared" si="15"/>
        <v>#DIV/0!</v>
      </c>
      <c r="S144" s="13"/>
      <c r="T144" s="12"/>
      <c r="U144" s="11" t="e">
        <f t="shared" si="16"/>
        <v>#DIV/0!</v>
      </c>
    </row>
    <row r="145" spans="1:21" x14ac:dyDescent="0.35">
      <c r="A145" s="8">
        <v>135</v>
      </c>
      <c r="B145" s="10" t="s">
        <v>147</v>
      </c>
      <c r="C145" s="10" t="s">
        <v>157</v>
      </c>
      <c r="D145" s="13"/>
      <c r="E145" s="12" t="e">
        <f>#REF!</f>
        <v>#REF!</v>
      </c>
      <c r="F145" s="11" t="e">
        <f t="shared" si="17"/>
        <v>#REF!</v>
      </c>
      <c r="G145" s="13"/>
      <c r="H145" s="12"/>
      <c r="I145" s="11" t="e">
        <f t="shared" si="12"/>
        <v>#DIV/0!</v>
      </c>
      <c r="J145" s="13"/>
      <c r="K145" s="12"/>
      <c r="L145" s="11" t="e">
        <f t="shared" si="13"/>
        <v>#DIV/0!</v>
      </c>
      <c r="M145" s="13"/>
      <c r="N145" s="12"/>
      <c r="O145" s="11" t="e">
        <f t="shared" si="14"/>
        <v>#DIV/0!</v>
      </c>
      <c r="P145" s="13"/>
      <c r="Q145" s="12"/>
      <c r="R145" s="11" t="e">
        <f t="shared" si="15"/>
        <v>#DIV/0!</v>
      </c>
      <c r="S145" s="13"/>
      <c r="T145" s="12"/>
      <c r="U145" s="11" t="e">
        <f t="shared" si="16"/>
        <v>#DIV/0!</v>
      </c>
    </row>
    <row r="146" spans="1:21" x14ac:dyDescent="0.35">
      <c r="A146" s="8">
        <v>136</v>
      </c>
      <c r="B146" s="10" t="s">
        <v>147</v>
      </c>
      <c r="C146" s="10" t="s">
        <v>158</v>
      </c>
      <c r="D146" s="13"/>
      <c r="E146" s="12" t="e">
        <f>#REF!</f>
        <v>#REF!</v>
      </c>
      <c r="F146" s="11" t="e">
        <f t="shared" si="17"/>
        <v>#REF!</v>
      </c>
      <c r="G146" s="13"/>
      <c r="H146" s="12"/>
      <c r="I146" s="11" t="e">
        <f t="shared" si="12"/>
        <v>#DIV/0!</v>
      </c>
      <c r="J146" s="13"/>
      <c r="K146" s="12"/>
      <c r="L146" s="11" t="e">
        <f t="shared" si="13"/>
        <v>#DIV/0!</v>
      </c>
      <c r="M146" s="13"/>
      <c r="N146" s="12"/>
      <c r="O146" s="11" t="e">
        <f t="shared" si="14"/>
        <v>#DIV/0!</v>
      </c>
      <c r="P146" s="13"/>
      <c r="Q146" s="12"/>
      <c r="R146" s="11" t="e">
        <f t="shared" si="15"/>
        <v>#DIV/0!</v>
      </c>
      <c r="S146" s="13"/>
      <c r="T146" s="12"/>
      <c r="U146" s="11" t="e">
        <f t="shared" si="16"/>
        <v>#DIV/0!</v>
      </c>
    </row>
    <row r="147" spans="1:21" x14ac:dyDescent="0.35">
      <c r="A147" s="8">
        <v>137</v>
      </c>
      <c r="B147" s="10" t="s">
        <v>147</v>
      </c>
      <c r="C147" s="10" t="s">
        <v>159</v>
      </c>
      <c r="D147" s="13"/>
      <c r="E147" s="12" t="e">
        <f>#REF!</f>
        <v>#REF!</v>
      </c>
      <c r="F147" s="11" t="e">
        <f t="shared" si="17"/>
        <v>#REF!</v>
      </c>
      <c r="G147" s="13"/>
      <c r="H147" s="12"/>
      <c r="I147" s="11" t="e">
        <f t="shared" si="12"/>
        <v>#DIV/0!</v>
      </c>
      <c r="J147" s="13"/>
      <c r="K147" s="12"/>
      <c r="L147" s="11" t="e">
        <f t="shared" si="13"/>
        <v>#DIV/0!</v>
      </c>
      <c r="M147" s="13"/>
      <c r="N147" s="12"/>
      <c r="O147" s="11" t="e">
        <f t="shared" si="14"/>
        <v>#DIV/0!</v>
      </c>
      <c r="P147" s="13"/>
      <c r="Q147" s="12"/>
      <c r="R147" s="11" t="e">
        <f t="shared" si="15"/>
        <v>#DIV/0!</v>
      </c>
      <c r="S147" s="13"/>
      <c r="T147" s="12"/>
      <c r="U147" s="11" t="e">
        <f t="shared" si="16"/>
        <v>#DIV/0!</v>
      </c>
    </row>
    <row r="148" spans="1:21" x14ac:dyDescent="0.35">
      <c r="A148" s="8">
        <v>138</v>
      </c>
      <c r="B148" s="10" t="s">
        <v>147</v>
      </c>
      <c r="C148" s="10" t="s">
        <v>160</v>
      </c>
      <c r="D148" s="13"/>
      <c r="E148" s="12" t="e">
        <f>#REF!</f>
        <v>#REF!</v>
      </c>
      <c r="F148" s="11" t="e">
        <f t="shared" si="17"/>
        <v>#REF!</v>
      </c>
      <c r="G148" s="13"/>
      <c r="H148" s="12"/>
      <c r="I148" s="11" t="e">
        <f t="shared" si="12"/>
        <v>#DIV/0!</v>
      </c>
      <c r="J148" s="13"/>
      <c r="K148" s="12"/>
      <c r="L148" s="11" t="e">
        <f t="shared" si="13"/>
        <v>#DIV/0!</v>
      </c>
      <c r="M148" s="13"/>
      <c r="N148" s="12"/>
      <c r="O148" s="11" t="e">
        <f t="shared" si="14"/>
        <v>#DIV/0!</v>
      </c>
      <c r="P148" s="13"/>
      <c r="Q148" s="12"/>
      <c r="R148" s="11" t="e">
        <f t="shared" si="15"/>
        <v>#DIV/0!</v>
      </c>
      <c r="S148" s="13"/>
      <c r="T148" s="12"/>
      <c r="U148" s="11" t="e">
        <f t="shared" si="16"/>
        <v>#DIV/0!</v>
      </c>
    </row>
    <row r="149" spans="1:21" x14ac:dyDescent="0.35">
      <c r="A149" s="8">
        <v>139</v>
      </c>
      <c r="B149" s="10" t="s">
        <v>147</v>
      </c>
      <c r="C149" s="10" t="s">
        <v>161</v>
      </c>
      <c r="D149" s="13"/>
      <c r="E149" s="12" t="e">
        <f>#REF!</f>
        <v>#REF!</v>
      </c>
      <c r="F149" s="11" t="e">
        <f t="shared" si="17"/>
        <v>#REF!</v>
      </c>
      <c r="G149" s="13"/>
      <c r="H149" s="12"/>
      <c r="I149" s="11" t="e">
        <f t="shared" si="12"/>
        <v>#DIV/0!</v>
      </c>
      <c r="J149" s="13"/>
      <c r="K149" s="12"/>
      <c r="L149" s="11" t="e">
        <f t="shared" si="13"/>
        <v>#DIV/0!</v>
      </c>
      <c r="M149" s="13"/>
      <c r="N149" s="12"/>
      <c r="O149" s="11" t="e">
        <f t="shared" si="14"/>
        <v>#DIV/0!</v>
      </c>
      <c r="P149" s="13"/>
      <c r="Q149" s="12"/>
      <c r="R149" s="11" t="e">
        <f t="shared" si="15"/>
        <v>#DIV/0!</v>
      </c>
      <c r="S149" s="13"/>
      <c r="T149" s="12"/>
      <c r="U149" s="11" t="e">
        <f t="shared" si="16"/>
        <v>#DIV/0!</v>
      </c>
    </row>
    <row r="150" spans="1:21" x14ac:dyDescent="0.35">
      <c r="A150" s="8">
        <v>140</v>
      </c>
      <c r="B150" s="10" t="s">
        <v>147</v>
      </c>
      <c r="C150" s="10" t="s">
        <v>162</v>
      </c>
      <c r="D150" s="13"/>
      <c r="E150" s="12" t="e">
        <f>#REF!</f>
        <v>#REF!</v>
      </c>
      <c r="F150" s="11" t="e">
        <f t="shared" si="17"/>
        <v>#REF!</v>
      </c>
      <c r="G150" s="13"/>
      <c r="H150" s="12"/>
      <c r="I150" s="11" t="e">
        <f t="shared" si="12"/>
        <v>#DIV/0!</v>
      </c>
      <c r="J150" s="13"/>
      <c r="K150" s="12"/>
      <c r="L150" s="11" t="e">
        <f t="shared" si="13"/>
        <v>#DIV/0!</v>
      </c>
      <c r="M150" s="13"/>
      <c r="N150" s="12"/>
      <c r="O150" s="11" t="e">
        <f t="shared" si="14"/>
        <v>#DIV/0!</v>
      </c>
      <c r="P150" s="13"/>
      <c r="Q150" s="12"/>
      <c r="R150" s="11" t="e">
        <f t="shared" si="15"/>
        <v>#DIV/0!</v>
      </c>
      <c r="S150" s="13"/>
      <c r="T150" s="12"/>
      <c r="U150" s="11" t="e">
        <f t="shared" si="16"/>
        <v>#DIV/0!</v>
      </c>
    </row>
    <row r="151" spans="1:21" x14ac:dyDescent="0.35">
      <c r="A151" s="14"/>
      <c r="B151" s="16" t="s">
        <v>147</v>
      </c>
      <c r="C151" s="16"/>
      <c r="D151" s="13"/>
      <c r="E151" s="12" t="e">
        <f>#REF!</f>
        <v>#REF!</v>
      </c>
      <c r="F151" s="11" t="e">
        <f t="shared" si="17"/>
        <v>#REF!</v>
      </c>
      <c r="G151" s="13"/>
      <c r="H151" s="12"/>
      <c r="I151" s="11" t="e">
        <f t="shared" si="12"/>
        <v>#DIV/0!</v>
      </c>
      <c r="J151" s="13"/>
      <c r="K151" s="12"/>
      <c r="L151" s="11" t="e">
        <f t="shared" si="13"/>
        <v>#DIV/0!</v>
      </c>
      <c r="M151" s="13"/>
      <c r="N151" s="12"/>
      <c r="O151" s="11" t="e">
        <f t="shared" si="14"/>
        <v>#DIV/0!</v>
      </c>
      <c r="P151" s="13"/>
      <c r="Q151" s="12"/>
      <c r="R151" s="11" t="e">
        <f t="shared" si="15"/>
        <v>#DIV/0!</v>
      </c>
      <c r="S151" s="13"/>
      <c r="T151" s="12"/>
      <c r="U151" s="11" t="e">
        <f t="shared" si="16"/>
        <v>#DIV/0!</v>
      </c>
    </row>
    <row r="152" spans="1:21" x14ac:dyDescent="0.35">
      <c r="A152" s="8">
        <v>141</v>
      </c>
      <c r="B152" s="10" t="s">
        <v>163</v>
      </c>
      <c r="C152" s="10" t="s">
        <v>164</v>
      </c>
      <c r="D152" s="13"/>
      <c r="E152" s="12" t="e">
        <f>#REF!</f>
        <v>#REF!</v>
      </c>
      <c r="F152" s="11" t="e">
        <f t="shared" si="17"/>
        <v>#REF!</v>
      </c>
      <c r="G152" s="13"/>
      <c r="H152" s="12"/>
      <c r="I152" s="11" t="e">
        <f t="shared" si="12"/>
        <v>#DIV/0!</v>
      </c>
      <c r="J152" s="13"/>
      <c r="K152" s="12"/>
      <c r="L152" s="11" t="e">
        <f t="shared" si="13"/>
        <v>#DIV/0!</v>
      </c>
      <c r="M152" s="13"/>
      <c r="N152" s="12"/>
      <c r="O152" s="11" t="e">
        <f t="shared" si="14"/>
        <v>#DIV/0!</v>
      </c>
      <c r="P152" s="13"/>
      <c r="Q152" s="12"/>
      <c r="R152" s="11" t="e">
        <f t="shared" si="15"/>
        <v>#DIV/0!</v>
      </c>
      <c r="S152" s="13"/>
      <c r="T152" s="12"/>
      <c r="U152" s="11" t="e">
        <f t="shared" si="16"/>
        <v>#DIV/0!</v>
      </c>
    </row>
    <row r="153" spans="1:21" x14ac:dyDescent="0.35">
      <c r="A153" s="8">
        <v>142</v>
      </c>
      <c r="B153" s="10" t="s">
        <v>163</v>
      </c>
      <c r="C153" s="10" t="s">
        <v>165</v>
      </c>
      <c r="D153" s="13"/>
      <c r="E153" s="12" t="e">
        <f>#REF!</f>
        <v>#REF!</v>
      </c>
      <c r="F153" s="11" t="e">
        <f t="shared" si="17"/>
        <v>#REF!</v>
      </c>
      <c r="G153" s="13"/>
      <c r="H153" s="12"/>
      <c r="I153" s="11" t="e">
        <f t="shared" si="12"/>
        <v>#DIV/0!</v>
      </c>
      <c r="J153" s="13"/>
      <c r="K153" s="12"/>
      <c r="L153" s="11" t="e">
        <f t="shared" si="13"/>
        <v>#DIV/0!</v>
      </c>
      <c r="M153" s="13"/>
      <c r="N153" s="12"/>
      <c r="O153" s="11" t="e">
        <f t="shared" si="14"/>
        <v>#DIV/0!</v>
      </c>
      <c r="P153" s="13"/>
      <c r="Q153" s="12"/>
      <c r="R153" s="11" t="e">
        <f t="shared" si="15"/>
        <v>#DIV/0!</v>
      </c>
      <c r="S153" s="13"/>
      <c r="T153" s="12"/>
      <c r="U153" s="11" t="e">
        <f t="shared" si="16"/>
        <v>#DIV/0!</v>
      </c>
    </row>
    <row r="154" spans="1:21" x14ac:dyDescent="0.35">
      <c r="A154" s="8">
        <v>143</v>
      </c>
      <c r="B154" s="10" t="s">
        <v>163</v>
      </c>
      <c r="C154" s="10" t="s">
        <v>166</v>
      </c>
      <c r="D154" s="20">
        <v>0</v>
      </c>
      <c r="E154" s="19" t="e">
        <f>#REF!</f>
        <v>#REF!</v>
      </c>
      <c r="F154" s="21" t="e">
        <f t="shared" si="17"/>
        <v>#REF!</v>
      </c>
      <c r="G154" s="20">
        <v>0</v>
      </c>
      <c r="H154" s="19"/>
      <c r="I154" s="21" t="e">
        <f t="shared" si="12"/>
        <v>#DIV/0!</v>
      </c>
      <c r="J154" s="20">
        <v>0</v>
      </c>
      <c r="K154" s="19"/>
      <c r="L154" s="21" t="e">
        <f t="shared" si="13"/>
        <v>#DIV/0!</v>
      </c>
      <c r="M154" s="20">
        <v>0</v>
      </c>
      <c r="N154" s="19"/>
      <c r="O154" s="21" t="e">
        <f t="shared" si="14"/>
        <v>#DIV/0!</v>
      </c>
      <c r="P154" s="20">
        <v>0</v>
      </c>
      <c r="Q154" s="19"/>
      <c r="R154" s="21" t="e">
        <f t="shared" si="15"/>
        <v>#DIV/0!</v>
      </c>
      <c r="S154" s="13"/>
      <c r="T154" s="12"/>
      <c r="U154" s="11" t="e">
        <f t="shared" si="16"/>
        <v>#DIV/0!</v>
      </c>
    </row>
    <row r="155" spans="1:21" x14ac:dyDescent="0.35">
      <c r="A155" s="8">
        <v>144</v>
      </c>
      <c r="B155" s="10" t="s">
        <v>163</v>
      </c>
      <c r="C155" s="10" t="s">
        <v>167</v>
      </c>
      <c r="D155" s="20">
        <v>0</v>
      </c>
      <c r="E155" s="19" t="e">
        <f>#REF!</f>
        <v>#REF!</v>
      </c>
      <c r="F155" s="21" t="e">
        <f t="shared" si="17"/>
        <v>#REF!</v>
      </c>
      <c r="G155" s="20">
        <v>0</v>
      </c>
      <c r="H155" s="19"/>
      <c r="I155" s="21" t="e">
        <f t="shared" si="12"/>
        <v>#DIV/0!</v>
      </c>
      <c r="J155" s="20">
        <v>0</v>
      </c>
      <c r="K155" s="19"/>
      <c r="L155" s="21" t="e">
        <f t="shared" si="13"/>
        <v>#DIV/0!</v>
      </c>
      <c r="M155" s="20">
        <v>0</v>
      </c>
      <c r="N155" s="19"/>
      <c r="O155" s="21" t="e">
        <f t="shared" si="14"/>
        <v>#DIV/0!</v>
      </c>
      <c r="P155" s="20">
        <v>0</v>
      </c>
      <c r="Q155" s="19"/>
      <c r="R155" s="21" t="e">
        <f t="shared" si="15"/>
        <v>#DIV/0!</v>
      </c>
      <c r="S155" s="13"/>
      <c r="T155" s="12"/>
      <c r="U155" s="11" t="e">
        <f t="shared" si="16"/>
        <v>#DIV/0!</v>
      </c>
    </row>
    <row r="156" spans="1:21" x14ac:dyDescent="0.35">
      <c r="A156" s="8">
        <v>145</v>
      </c>
      <c r="B156" s="10" t="s">
        <v>163</v>
      </c>
      <c r="C156" s="10" t="s">
        <v>168</v>
      </c>
      <c r="D156" s="13"/>
      <c r="E156" s="12" t="e">
        <f>#REF!</f>
        <v>#REF!</v>
      </c>
      <c r="F156" s="11" t="e">
        <f t="shared" si="17"/>
        <v>#REF!</v>
      </c>
      <c r="G156" s="13"/>
      <c r="H156" s="12"/>
      <c r="I156" s="11" t="e">
        <f t="shared" si="12"/>
        <v>#DIV/0!</v>
      </c>
      <c r="J156" s="13"/>
      <c r="K156" s="12"/>
      <c r="L156" s="11" t="e">
        <f t="shared" si="13"/>
        <v>#DIV/0!</v>
      </c>
      <c r="M156" s="13"/>
      <c r="N156" s="12"/>
      <c r="O156" s="11" t="e">
        <f t="shared" si="14"/>
        <v>#DIV/0!</v>
      </c>
      <c r="P156" s="13"/>
      <c r="Q156" s="12"/>
      <c r="R156" s="11" t="e">
        <f t="shared" si="15"/>
        <v>#DIV/0!</v>
      </c>
      <c r="S156" s="13"/>
      <c r="T156" s="12"/>
      <c r="U156" s="11" t="e">
        <f t="shared" si="16"/>
        <v>#DIV/0!</v>
      </c>
    </row>
    <row r="157" spans="1:21" x14ac:dyDescent="0.35">
      <c r="A157" s="8">
        <v>146</v>
      </c>
      <c r="B157" s="10" t="s">
        <v>163</v>
      </c>
      <c r="C157" s="10" t="s">
        <v>169</v>
      </c>
      <c r="D157" s="20">
        <v>0</v>
      </c>
      <c r="E157" s="19" t="e">
        <f>#REF!</f>
        <v>#REF!</v>
      </c>
      <c r="F157" s="21" t="e">
        <f t="shared" si="17"/>
        <v>#REF!</v>
      </c>
      <c r="G157" s="20">
        <v>0</v>
      </c>
      <c r="H157" s="19"/>
      <c r="I157" s="21" t="e">
        <f t="shared" si="12"/>
        <v>#DIV/0!</v>
      </c>
      <c r="J157" s="20">
        <v>0</v>
      </c>
      <c r="K157" s="19"/>
      <c r="L157" s="21" t="e">
        <f t="shared" si="13"/>
        <v>#DIV/0!</v>
      </c>
      <c r="M157" s="20">
        <v>0</v>
      </c>
      <c r="N157" s="19"/>
      <c r="O157" s="21" t="e">
        <f t="shared" si="14"/>
        <v>#DIV/0!</v>
      </c>
      <c r="P157" s="20">
        <v>0</v>
      </c>
      <c r="Q157" s="19"/>
      <c r="R157" s="21" t="e">
        <f t="shared" si="15"/>
        <v>#DIV/0!</v>
      </c>
      <c r="S157" s="13"/>
      <c r="T157" s="12"/>
      <c r="U157" s="11" t="e">
        <f t="shared" si="16"/>
        <v>#DIV/0!</v>
      </c>
    </row>
    <row r="158" spans="1:21" x14ac:dyDescent="0.35">
      <c r="A158" s="8">
        <v>147</v>
      </c>
      <c r="B158" s="10" t="s">
        <v>163</v>
      </c>
      <c r="C158" s="10" t="s">
        <v>170</v>
      </c>
      <c r="D158" s="20">
        <v>0</v>
      </c>
      <c r="E158" s="19" t="e">
        <f>#REF!</f>
        <v>#REF!</v>
      </c>
      <c r="F158" s="21" t="e">
        <f t="shared" si="17"/>
        <v>#REF!</v>
      </c>
      <c r="G158" s="20">
        <v>0</v>
      </c>
      <c r="H158" s="19"/>
      <c r="I158" s="21" t="e">
        <f t="shared" si="12"/>
        <v>#DIV/0!</v>
      </c>
      <c r="J158" s="20">
        <v>0</v>
      </c>
      <c r="K158" s="19"/>
      <c r="L158" s="21" t="e">
        <f t="shared" si="13"/>
        <v>#DIV/0!</v>
      </c>
      <c r="M158" s="20">
        <v>0</v>
      </c>
      <c r="N158" s="19"/>
      <c r="O158" s="21" t="e">
        <f t="shared" si="14"/>
        <v>#DIV/0!</v>
      </c>
      <c r="P158" s="20">
        <v>0</v>
      </c>
      <c r="Q158" s="19"/>
      <c r="R158" s="21" t="e">
        <f t="shared" si="15"/>
        <v>#DIV/0!</v>
      </c>
      <c r="S158" s="13"/>
      <c r="T158" s="12"/>
      <c r="U158" s="11" t="e">
        <f t="shared" si="16"/>
        <v>#DIV/0!</v>
      </c>
    </row>
    <row r="159" spans="1:21" x14ac:dyDescent="0.35">
      <c r="A159" s="14"/>
      <c r="B159" s="16" t="s">
        <v>163</v>
      </c>
      <c r="C159" s="16"/>
      <c r="D159" s="13"/>
      <c r="E159" s="12" t="e">
        <f>#REF!</f>
        <v>#REF!</v>
      </c>
      <c r="F159" s="11" t="e">
        <f t="shared" si="17"/>
        <v>#REF!</v>
      </c>
      <c r="G159" s="13"/>
      <c r="H159" s="12"/>
      <c r="I159" s="11" t="e">
        <f t="shared" si="12"/>
        <v>#DIV/0!</v>
      </c>
      <c r="J159" s="13"/>
      <c r="K159" s="12"/>
      <c r="L159" s="11" t="e">
        <f t="shared" si="13"/>
        <v>#DIV/0!</v>
      </c>
      <c r="M159" s="13"/>
      <c r="N159" s="12"/>
      <c r="O159" s="11" t="e">
        <f t="shared" si="14"/>
        <v>#DIV/0!</v>
      </c>
      <c r="P159" s="13"/>
      <c r="Q159" s="12"/>
      <c r="R159" s="11" t="e">
        <f t="shared" si="15"/>
        <v>#DIV/0!</v>
      </c>
      <c r="S159" s="13"/>
      <c r="T159" s="12"/>
      <c r="U159" s="11" t="e">
        <f t="shared" si="16"/>
        <v>#DIV/0!</v>
      </c>
    </row>
    <row r="160" spans="1:21" x14ac:dyDescent="0.35">
      <c r="A160" s="8">
        <v>148</v>
      </c>
      <c r="B160" s="10" t="s">
        <v>171</v>
      </c>
      <c r="C160" s="10" t="s">
        <v>172</v>
      </c>
      <c r="D160" s="13"/>
      <c r="E160" s="12" t="e">
        <f>#REF!</f>
        <v>#REF!</v>
      </c>
      <c r="F160" s="11" t="e">
        <f t="shared" si="17"/>
        <v>#REF!</v>
      </c>
      <c r="G160" s="13"/>
      <c r="H160" s="12"/>
      <c r="I160" s="11" t="e">
        <f t="shared" si="12"/>
        <v>#DIV/0!</v>
      </c>
      <c r="J160" s="13"/>
      <c r="K160" s="12"/>
      <c r="L160" s="11" t="e">
        <f t="shared" si="13"/>
        <v>#DIV/0!</v>
      </c>
      <c r="M160" s="13"/>
      <c r="N160" s="12"/>
      <c r="O160" s="11" t="e">
        <f t="shared" si="14"/>
        <v>#DIV/0!</v>
      </c>
      <c r="P160" s="13"/>
      <c r="Q160" s="12"/>
      <c r="R160" s="11" t="e">
        <f t="shared" si="15"/>
        <v>#DIV/0!</v>
      </c>
      <c r="S160" s="13"/>
      <c r="T160" s="12"/>
      <c r="U160" s="11" t="e">
        <f t="shared" si="16"/>
        <v>#DIV/0!</v>
      </c>
    </row>
    <row r="161" spans="1:21" x14ac:dyDescent="0.35">
      <c r="A161" s="8">
        <v>149</v>
      </c>
      <c r="B161" s="10" t="s">
        <v>171</v>
      </c>
      <c r="C161" s="10" t="s">
        <v>173</v>
      </c>
      <c r="D161" s="13"/>
      <c r="E161" s="12" t="e">
        <f>#REF!</f>
        <v>#REF!</v>
      </c>
      <c r="F161" s="11" t="e">
        <f t="shared" si="17"/>
        <v>#REF!</v>
      </c>
      <c r="G161" s="13"/>
      <c r="H161" s="12"/>
      <c r="I161" s="11" t="e">
        <f t="shared" si="12"/>
        <v>#DIV/0!</v>
      </c>
      <c r="J161" s="13"/>
      <c r="K161" s="12"/>
      <c r="L161" s="11" t="e">
        <f t="shared" si="13"/>
        <v>#DIV/0!</v>
      </c>
      <c r="M161" s="13"/>
      <c r="N161" s="12"/>
      <c r="O161" s="11" t="e">
        <f t="shared" si="14"/>
        <v>#DIV/0!</v>
      </c>
      <c r="P161" s="13"/>
      <c r="Q161" s="12"/>
      <c r="R161" s="11" t="e">
        <f t="shared" si="15"/>
        <v>#DIV/0!</v>
      </c>
      <c r="S161" s="13"/>
      <c r="T161" s="12"/>
      <c r="U161" s="11" t="e">
        <f t="shared" si="16"/>
        <v>#DIV/0!</v>
      </c>
    </row>
    <row r="162" spans="1:21" x14ac:dyDescent="0.35">
      <c r="A162" s="8">
        <v>150</v>
      </c>
      <c r="B162" s="10" t="s">
        <v>171</v>
      </c>
      <c r="C162" s="10" t="s">
        <v>174</v>
      </c>
      <c r="D162" s="13"/>
      <c r="E162" s="12" t="e">
        <f>#REF!</f>
        <v>#REF!</v>
      </c>
      <c r="F162" s="11" t="e">
        <f t="shared" si="17"/>
        <v>#REF!</v>
      </c>
      <c r="G162" s="13"/>
      <c r="H162" s="12"/>
      <c r="I162" s="11" t="e">
        <f t="shared" si="12"/>
        <v>#DIV/0!</v>
      </c>
      <c r="J162" s="13"/>
      <c r="K162" s="12"/>
      <c r="L162" s="11" t="e">
        <f t="shared" si="13"/>
        <v>#DIV/0!</v>
      </c>
      <c r="M162" s="13"/>
      <c r="N162" s="12"/>
      <c r="O162" s="11" t="e">
        <f t="shared" si="14"/>
        <v>#DIV/0!</v>
      </c>
      <c r="P162" s="13"/>
      <c r="Q162" s="12"/>
      <c r="R162" s="11" t="e">
        <f t="shared" si="15"/>
        <v>#DIV/0!</v>
      </c>
      <c r="S162" s="13"/>
      <c r="T162" s="12"/>
      <c r="U162" s="11" t="e">
        <f t="shared" si="16"/>
        <v>#DIV/0!</v>
      </c>
    </row>
    <row r="163" spans="1:21" x14ac:dyDescent="0.35">
      <c r="A163" s="8">
        <v>151</v>
      </c>
      <c r="B163" s="10" t="s">
        <v>171</v>
      </c>
      <c r="C163" s="10" t="s">
        <v>175</v>
      </c>
      <c r="D163" s="13"/>
      <c r="E163" s="12" t="e">
        <f>#REF!</f>
        <v>#REF!</v>
      </c>
      <c r="F163" s="11" t="e">
        <f t="shared" si="17"/>
        <v>#REF!</v>
      </c>
      <c r="G163" s="13"/>
      <c r="H163" s="12"/>
      <c r="I163" s="11" t="e">
        <f t="shared" si="12"/>
        <v>#DIV/0!</v>
      </c>
      <c r="J163" s="13"/>
      <c r="K163" s="12"/>
      <c r="L163" s="11" t="e">
        <f t="shared" si="13"/>
        <v>#DIV/0!</v>
      </c>
      <c r="M163" s="13"/>
      <c r="N163" s="12"/>
      <c r="O163" s="11" t="e">
        <f t="shared" si="14"/>
        <v>#DIV/0!</v>
      </c>
      <c r="P163" s="13"/>
      <c r="Q163" s="12"/>
      <c r="R163" s="11" t="e">
        <f t="shared" si="15"/>
        <v>#DIV/0!</v>
      </c>
      <c r="S163" s="13"/>
      <c r="T163" s="12"/>
      <c r="U163" s="11" t="e">
        <f t="shared" si="16"/>
        <v>#DIV/0!</v>
      </c>
    </row>
    <row r="164" spans="1:21" x14ac:dyDescent="0.35">
      <c r="A164" s="8">
        <v>152</v>
      </c>
      <c r="B164" s="10" t="s">
        <v>171</v>
      </c>
      <c r="C164" s="10" t="s">
        <v>176</v>
      </c>
      <c r="D164" s="13"/>
      <c r="E164" s="12" t="e">
        <f>#REF!</f>
        <v>#REF!</v>
      </c>
      <c r="F164" s="11" t="e">
        <f t="shared" si="17"/>
        <v>#REF!</v>
      </c>
      <c r="G164" s="13"/>
      <c r="H164" s="12"/>
      <c r="I164" s="11" t="e">
        <f t="shared" si="12"/>
        <v>#DIV/0!</v>
      </c>
      <c r="J164" s="13"/>
      <c r="K164" s="12"/>
      <c r="L164" s="11" t="e">
        <f t="shared" si="13"/>
        <v>#DIV/0!</v>
      </c>
      <c r="M164" s="20">
        <v>0.88890000000000002</v>
      </c>
      <c r="N164" s="19"/>
      <c r="O164" s="21">
        <f t="shared" si="14"/>
        <v>0</v>
      </c>
      <c r="P164" s="13"/>
      <c r="Q164" s="12"/>
      <c r="R164" s="11" t="e">
        <f t="shared" si="15"/>
        <v>#DIV/0!</v>
      </c>
      <c r="S164" s="13"/>
      <c r="T164" s="12"/>
      <c r="U164" s="11" t="e">
        <f t="shared" si="16"/>
        <v>#DIV/0!</v>
      </c>
    </row>
    <row r="165" spans="1:21" x14ac:dyDescent="0.35">
      <c r="A165" s="8">
        <v>153</v>
      </c>
      <c r="B165" s="10" t="s">
        <v>171</v>
      </c>
      <c r="C165" s="10" t="s">
        <v>177</v>
      </c>
      <c r="D165" s="20">
        <v>0</v>
      </c>
      <c r="E165" s="19" t="e">
        <f>#REF!</f>
        <v>#REF!</v>
      </c>
      <c r="F165" s="21" t="e">
        <f t="shared" si="17"/>
        <v>#REF!</v>
      </c>
      <c r="G165" s="20">
        <v>0</v>
      </c>
      <c r="H165" s="19"/>
      <c r="I165" s="21" t="e">
        <f t="shared" si="12"/>
        <v>#DIV/0!</v>
      </c>
      <c r="J165" s="20">
        <v>0</v>
      </c>
      <c r="K165" s="19"/>
      <c r="L165" s="21" t="e">
        <f t="shared" si="13"/>
        <v>#DIV/0!</v>
      </c>
      <c r="M165" s="20">
        <v>0</v>
      </c>
      <c r="N165" s="19"/>
      <c r="O165" s="21" t="e">
        <f t="shared" si="14"/>
        <v>#DIV/0!</v>
      </c>
      <c r="P165" s="13"/>
      <c r="Q165" s="12"/>
      <c r="R165" s="11" t="e">
        <f t="shared" si="15"/>
        <v>#DIV/0!</v>
      </c>
      <c r="S165" s="13"/>
      <c r="T165" s="12"/>
      <c r="U165" s="11" t="e">
        <f t="shared" si="16"/>
        <v>#DIV/0!</v>
      </c>
    </row>
    <row r="166" spans="1:21" x14ac:dyDescent="0.35">
      <c r="A166" s="8">
        <v>154</v>
      </c>
      <c r="B166" s="10" t="s">
        <v>171</v>
      </c>
      <c r="C166" s="10" t="s">
        <v>178</v>
      </c>
      <c r="D166" s="13"/>
      <c r="E166" s="12" t="e">
        <f>#REF!</f>
        <v>#REF!</v>
      </c>
      <c r="F166" s="11" t="e">
        <f t="shared" si="17"/>
        <v>#REF!</v>
      </c>
      <c r="G166" s="13"/>
      <c r="H166" s="12"/>
      <c r="I166" s="11" t="e">
        <f t="shared" si="12"/>
        <v>#DIV/0!</v>
      </c>
      <c r="J166" s="13"/>
      <c r="K166" s="12"/>
      <c r="L166" s="11" t="e">
        <f t="shared" si="13"/>
        <v>#DIV/0!</v>
      </c>
      <c r="M166" s="13"/>
      <c r="N166" s="12"/>
      <c r="O166" s="11" t="e">
        <f t="shared" si="14"/>
        <v>#DIV/0!</v>
      </c>
      <c r="P166" s="13"/>
      <c r="Q166" s="12"/>
      <c r="R166" s="11" t="e">
        <f t="shared" si="15"/>
        <v>#DIV/0!</v>
      </c>
      <c r="S166" s="13"/>
      <c r="T166" s="12"/>
      <c r="U166" s="11" t="e">
        <f t="shared" si="16"/>
        <v>#DIV/0!</v>
      </c>
    </row>
    <row r="167" spans="1:21" x14ac:dyDescent="0.35">
      <c r="A167" s="14"/>
      <c r="B167" s="16" t="s">
        <v>171</v>
      </c>
      <c r="C167" s="16"/>
      <c r="D167" s="13"/>
      <c r="E167" s="12" t="e">
        <f>#REF!</f>
        <v>#REF!</v>
      </c>
      <c r="F167" s="11" t="e">
        <f t="shared" si="17"/>
        <v>#REF!</v>
      </c>
      <c r="G167" s="13"/>
      <c r="H167" s="12"/>
      <c r="I167" s="11" t="e">
        <f t="shared" si="12"/>
        <v>#DIV/0!</v>
      </c>
      <c r="J167" s="13"/>
      <c r="K167" s="12"/>
      <c r="L167" s="11" t="e">
        <f t="shared" si="13"/>
        <v>#DIV/0!</v>
      </c>
      <c r="M167" s="13"/>
      <c r="N167" s="12"/>
      <c r="O167" s="11" t="e">
        <f t="shared" si="14"/>
        <v>#DIV/0!</v>
      </c>
      <c r="P167" s="13"/>
      <c r="Q167" s="12"/>
      <c r="R167" s="11" t="e">
        <f t="shared" si="15"/>
        <v>#DIV/0!</v>
      </c>
      <c r="S167" s="13"/>
      <c r="T167" s="12"/>
      <c r="U167" s="11" t="e">
        <f t="shared" si="16"/>
        <v>#DIV/0!</v>
      </c>
    </row>
    <row r="168" spans="1:21" x14ac:dyDescent="0.35">
      <c r="A168" s="8">
        <v>155</v>
      </c>
      <c r="B168" s="10" t="s">
        <v>179</v>
      </c>
      <c r="C168" s="10" t="s">
        <v>180</v>
      </c>
      <c r="D168" s="13"/>
      <c r="E168" s="12" t="e">
        <f>#REF!</f>
        <v>#REF!</v>
      </c>
      <c r="F168" s="11" t="e">
        <f t="shared" si="17"/>
        <v>#REF!</v>
      </c>
      <c r="G168" s="13"/>
      <c r="H168" s="12"/>
      <c r="I168" s="11" t="e">
        <f t="shared" si="12"/>
        <v>#DIV/0!</v>
      </c>
      <c r="J168" s="13"/>
      <c r="K168" s="12"/>
      <c r="L168" s="11" t="e">
        <f t="shared" si="13"/>
        <v>#DIV/0!</v>
      </c>
      <c r="M168" s="13"/>
      <c r="N168" s="12"/>
      <c r="O168" s="11" t="e">
        <f t="shared" si="14"/>
        <v>#DIV/0!</v>
      </c>
      <c r="P168" s="13"/>
      <c r="Q168" s="12"/>
      <c r="R168" s="11" t="e">
        <f t="shared" si="15"/>
        <v>#DIV/0!</v>
      </c>
      <c r="S168" s="13"/>
      <c r="T168" s="12"/>
      <c r="U168" s="11" t="e">
        <f t="shared" si="16"/>
        <v>#DIV/0!</v>
      </c>
    </row>
    <row r="169" spans="1:21" x14ac:dyDescent="0.35">
      <c r="A169" s="8">
        <v>156</v>
      </c>
      <c r="B169" s="10" t="s">
        <v>179</v>
      </c>
      <c r="C169" s="10" t="s">
        <v>181</v>
      </c>
      <c r="D169" s="13"/>
      <c r="E169" s="12" t="e">
        <f>#REF!</f>
        <v>#REF!</v>
      </c>
      <c r="F169" s="11" t="e">
        <f t="shared" si="17"/>
        <v>#REF!</v>
      </c>
      <c r="G169" s="13"/>
      <c r="H169" s="12"/>
      <c r="I169" s="11" t="e">
        <f t="shared" si="12"/>
        <v>#DIV/0!</v>
      </c>
      <c r="J169" s="13"/>
      <c r="K169" s="12"/>
      <c r="L169" s="11" t="e">
        <f t="shared" si="13"/>
        <v>#DIV/0!</v>
      </c>
      <c r="M169" s="13"/>
      <c r="N169" s="12"/>
      <c r="O169" s="11" t="e">
        <f t="shared" si="14"/>
        <v>#DIV/0!</v>
      </c>
      <c r="P169" s="13"/>
      <c r="Q169" s="12"/>
      <c r="R169" s="11" t="e">
        <f t="shared" si="15"/>
        <v>#DIV/0!</v>
      </c>
      <c r="S169" s="13"/>
      <c r="T169" s="12"/>
      <c r="U169" s="11" t="e">
        <f t="shared" si="16"/>
        <v>#DIV/0!</v>
      </c>
    </row>
    <row r="170" spans="1:21" x14ac:dyDescent="0.35">
      <c r="A170" s="8">
        <v>157</v>
      </c>
      <c r="B170" s="10" t="s">
        <v>179</v>
      </c>
      <c r="C170" s="10" t="s">
        <v>182</v>
      </c>
      <c r="D170" s="13"/>
      <c r="E170" s="12" t="e">
        <f>#REF!</f>
        <v>#REF!</v>
      </c>
      <c r="F170" s="11" t="e">
        <f t="shared" si="17"/>
        <v>#REF!</v>
      </c>
      <c r="G170" s="13"/>
      <c r="H170" s="12"/>
      <c r="I170" s="11" t="e">
        <f t="shared" si="12"/>
        <v>#DIV/0!</v>
      </c>
      <c r="J170" s="13"/>
      <c r="K170" s="12"/>
      <c r="L170" s="11" t="e">
        <f t="shared" si="13"/>
        <v>#DIV/0!</v>
      </c>
      <c r="M170" s="13"/>
      <c r="N170" s="12"/>
      <c r="O170" s="11" t="e">
        <f t="shared" si="14"/>
        <v>#DIV/0!</v>
      </c>
      <c r="P170" s="13"/>
      <c r="Q170" s="12"/>
      <c r="R170" s="11" t="e">
        <f t="shared" si="15"/>
        <v>#DIV/0!</v>
      </c>
      <c r="S170" s="13"/>
      <c r="T170" s="12"/>
      <c r="U170" s="11" t="e">
        <f t="shared" si="16"/>
        <v>#DIV/0!</v>
      </c>
    </row>
    <row r="171" spans="1:21" x14ac:dyDescent="0.35">
      <c r="A171" s="8">
        <v>158</v>
      </c>
      <c r="B171" s="10" t="s">
        <v>179</v>
      </c>
      <c r="C171" s="10" t="s">
        <v>183</v>
      </c>
      <c r="D171" s="13"/>
      <c r="E171" s="12" t="e">
        <f>#REF!</f>
        <v>#REF!</v>
      </c>
      <c r="F171" s="11" t="e">
        <f t="shared" si="17"/>
        <v>#REF!</v>
      </c>
      <c r="G171" s="13"/>
      <c r="H171" s="12"/>
      <c r="I171" s="11" t="e">
        <f t="shared" si="12"/>
        <v>#DIV/0!</v>
      </c>
      <c r="J171" s="13"/>
      <c r="K171" s="12"/>
      <c r="L171" s="11" t="e">
        <f t="shared" si="13"/>
        <v>#DIV/0!</v>
      </c>
      <c r="M171" s="13"/>
      <c r="N171" s="12"/>
      <c r="O171" s="11" t="e">
        <f t="shared" si="14"/>
        <v>#DIV/0!</v>
      </c>
      <c r="P171" s="13"/>
      <c r="Q171" s="12"/>
      <c r="R171" s="11" t="e">
        <f t="shared" si="15"/>
        <v>#DIV/0!</v>
      </c>
      <c r="S171" s="13"/>
      <c r="T171" s="12"/>
      <c r="U171" s="11" t="e">
        <f t="shared" si="16"/>
        <v>#DIV/0!</v>
      </c>
    </row>
    <row r="172" spans="1:21" x14ac:dyDescent="0.35">
      <c r="A172" s="8">
        <v>159</v>
      </c>
      <c r="B172" s="10" t="s">
        <v>179</v>
      </c>
      <c r="C172" s="10" t="s">
        <v>184</v>
      </c>
      <c r="D172" s="13"/>
      <c r="E172" s="12" t="e">
        <f>#REF!</f>
        <v>#REF!</v>
      </c>
      <c r="F172" s="11" t="e">
        <f t="shared" si="17"/>
        <v>#REF!</v>
      </c>
      <c r="G172" s="13"/>
      <c r="H172" s="12"/>
      <c r="I172" s="11" t="e">
        <f t="shared" si="12"/>
        <v>#DIV/0!</v>
      </c>
      <c r="J172" s="13"/>
      <c r="K172" s="12"/>
      <c r="L172" s="11" t="e">
        <f t="shared" si="13"/>
        <v>#DIV/0!</v>
      </c>
      <c r="M172" s="13"/>
      <c r="N172" s="12"/>
      <c r="O172" s="11" t="e">
        <f t="shared" si="14"/>
        <v>#DIV/0!</v>
      </c>
      <c r="P172" s="13"/>
      <c r="Q172" s="12"/>
      <c r="R172" s="11" t="e">
        <f t="shared" si="15"/>
        <v>#DIV/0!</v>
      </c>
      <c r="S172" s="13"/>
      <c r="T172" s="12"/>
      <c r="U172" s="11" t="e">
        <f t="shared" si="16"/>
        <v>#DIV/0!</v>
      </c>
    </row>
    <row r="173" spans="1:21" x14ac:dyDescent="0.35">
      <c r="A173" s="8">
        <v>160</v>
      </c>
      <c r="B173" s="10" t="s">
        <v>179</v>
      </c>
      <c r="C173" s="10" t="s">
        <v>185</v>
      </c>
      <c r="D173" s="13"/>
      <c r="E173" s="12" t="e">
        <f>#REF!</f>
        <v>#REF!</v>
      </c>
      <c r="F173" s="11" t="e">
        <f t="shared" si="17"/>
        <v>#REF!</v>
      </c>
      <c r="G173" s="13"/>
      <c r="H173" s="12"/>
      <c r="I173" s="11" t="e">
        <f t="shared" si="12"/>
        <v>#DIV/0!</v>
      </c>
      <c r="J173" s="13"/>
      <c r="K173" s="12"/>
      <c r="L173" s="11" t="e">
        <f t="shared" si="13"/>
        <v>#DIV/0!</v>
      </c>
      <c r="M173" s="13"/>
      <c r="N173" s="12"/>
      <c r="O173" s="11" t="e">
        <f t="shared" si="14"/>
        <v>#DIV/0!</v>
      </c>
      <c r="P173" s="13"/>
      <c r="Q173" s="12"/>
      <c r="R173" s="11" t="e">
        <f t="shared" si="15"/>
        <v>#DIV/0!</v>
      </c>
      <c r="S173" s="13"/>
      <c r="T173" s="12"/>
      <c r="U173" s="11" t="e">
        <f t="shared" si="16"/>
        <v>#DIV/0!</v>
      </c>
    </row>
    <row r="174" spans="1:21" x14ac:dyDescent="0.35">
      <c r="A174" s="14"/>
      <c r="B174" s="16" t="s">
        <v>179</v>
      </c>
      <c r="C174" s="16"/>
      <c r="D174" s="13"/>
      <c r="E174" s="12" t="e">
        <f>#REF!</f>
        <v>#REF!</v>
      </c>
      <c r="F174" s="11" t="e">
        <f t="shared" si="17"/>
        <v>#REF!</v>
      </c>
      <c r="G174" s="13"/>
      <c r="H174" s="12"/>
      <c r="I174" s="11" t="e">
        <f t="shared" si="12"/>
        <v>#DIV/0!</v>
      </c>
      <c r="J174" s="13"/>
      <c r="K174" s="12"/>
      <c r="L174" s="11" t="e">
        <f t="shared" si="13"/>
        <v>#DIV/0!</v>
      </c>
      <c r="M174" s="13"/>
      <c r="N174" s="12"/>
      <c r="O174" s="11" t="e">
        <f t="shared" si="14"/>
        <v>#DIV/0!</v>
      </c>
      <c r="P174" s="13"/>
      <c r="Q174" s="12"/>
      <c r="R174" s="11" t="e">
        <f t="shared" si="15"/>
        <v>#DIV/0!</v>
      </c>
      <c r="S174" s="13"/>
      <c r="T174" s="12"/>
      <c r="U174" s="11" t="e">
        <f t="shared" si="16"/>
        <v>#DIV/0!</v>
      </c>
    </row>
    <row r="175" spans="1:21" x14ac:dyDescent="0.35">
      <c r="A175" s="8">
        <v>161</v>
      </c>
      <c r="B175" s="10" t="s">
        <v>186</v>
      </c>
      <c r="C175" s="22" t="s">
        <v>187</v>
      </c>
      <c r="D175" s="13"/>
      <c r="E175" s="12" t="e">
        <f>#REF!</f>
        <v>#REF!</v>
      </c>
      <c r="F175" s="11" t="e">
        <f t="shared" si="17"/>
        <v>#REF!</v>
      </c>
      <c r="G175" s="13"/>
      <c r="H175" s="12"/>
      <c r="I175" s="11" t="e">
        <f t="shared" si="12"/>
        <v>#DIV/0!</v>
      </c>
      <c r="J175" s="13"/>
      <c r="K175" s="12"/>
      <c r="L175" s="11" t="e">
        <f t="shared" si="13"/>
        <v>#DIV/0!</v>
      </c>
      <c r="M175" s="13"/>
      <c r="N175" s="12"/>
      <c r="O175" s="11" t="e">
        <f t="shared" si="14"/>
        <v>#DIV/0!</v>
      </c>
      <c r="P175" s="13"/>
      <c r="Q175" s="12"/>
      <c r="R175" s="11" t="e">
        <f t="shared" si="15"/>
        <v>#DIV/0!</v>
      </c>
      <c r="S175" s="13"/>
      <c r="T175" s="12"/>
      <c r="U175" s="11" t="e">
        <f t="shared" si="16"/>
        <v>#DIV/0!</v>
      </c>
    </row>
    <row r="176" spans="1:21" x14ac:dyDescent="0.35">
      <c r="A176" s="8">
        <v>162</v>
      </c>
      <c r="B176" s="10" t="s">
        <v>186</v>
      </c>
      <c r="C176" s="22" t="s">
        <v>188</v>
      </c>
      <c r="D176" s="13"/>
      <c r="E176" s="12" t="e">
        <f>#REF!</f>
        <v>#REF!</v>
      </c>
      <c r="F176" s="11" t="e">
        <f t="shared" si="17"/>
        <v>#REF!</v>
      </c>
      <c r="G176" s="13"/>
      <c r="H176" s="12"/>
      <c r="I176" s="11" t="e">
        <f t="shared" si="12"/>
        <v>#DIV/0!</v>
      </c>
      <c r="J176" s="13"/>
      <c r="K176" s="12"/>
      <c r="L176" s="11" t="e">
        <f t="shared" si="13"/>
        <v>#DIV/0!</v>
      </c>
      <c r="M176" s="13"/>
      <c r="N176" s="12"/>
      <c r="O176" s="11" t="e">
        <f t="shared" si="14"/>
        <v>#DIV/0!</v>
      </c>
      <c r="P176" s="13"/>
      <c r="Q176" s="12"/>
      <c r="R176" s="11" t="e">
        <f t="shared" si="15"/>
        <v>#DIV/0!</v>
      </c>
      <c r="S176" s="13"/>
      <c r="T176" s="12"/>
      <c r="U176" s="11" t="e">
        <f t="shared" si="16"/>
        <v>#DIV/0!</v>
      </c>
    </row>
    <row r="177" spans="1:21" x14ac:dyDescent="0.35">
      <c r="A177" s="8">
        <v>163</v>
      </c>
      <c r="B177" s="10" t="s">
        <v>186</v>
      </c>
      <c r="C177" s="22" t="s">
        <v>189</v>
      </c>
      <c r="D177" s="13"/>
      <c r="E177" s="12" t="e">
        <f>#REF!</f>
        <v>#REF!</v>
      </c>
      <c r="F177" s="11" t="e">
        <f t="shared" si="17"/>
        <v>#REF!</v>
      </c>
      <c r="G177" s="13"/>
      <c r="H177" s="12"/>
      <c r="I177" s="11" t="e">
        <f t="shared" si="12"/>
        <v>#DIV/0!</v>
      </c>
      <c r="J177" s="13"/>
      <c r="K177" s="12"/>
      <c r="L177" s="11" t="e">
        <f t="shared" si="13"/>
        <v>#DIV/0!</v>
      </c>
      <c r="M177" s="13"/>
      <c r="N177" s="12"/>
      <c r="O177" s="11" t="e">
        <f t="shared" si="14"/>
        <v>#DIV/0!</v>
      </c>
      <c r="P177" s="13"/>
      <c r="Q177" s="12"/>
      <c r="R177" s="11" t="e">
        <f t="shared" si="15"/>
        <v>#DIV/0!</v>
      </c>
      <c r="S177" s="13"/>
      <c r="T177" s="12"/>
      <c r="U177" s="11" t="e">
        <f t="shared" si="16"/>
        <v>#DIV/0!</v>
      </c>
    </row>
    <row r="178" spans="1:21" x14ac:dyDescent="0.35">
      <c r="A178" s="8">
        <v>164</v>
      </c>
      <c r="B178" s="10" t="s">
        <v>186</v>
      </c>
      <c r="C178" s="22" t="s">
        <v>190</v>
      </c>
      <c r="D178" s="13"/>
      <c r="E178" s="12" t="e">
        <f>#REF!</f>
        <v>#REF!</v>
      </c>
      <c r="F178" s="11" t="e">
        <f t="shared" si="17"/>
        <v>#REF!</v>
      </c>
      <c r="G178" s="13"/>
      <c r="H178" s="12"/>
      <c r="I178" s="11" t="e">
        <f t="shared" si="12"/>
        <v>#DIV/0!</v>
      </c>
      <c r="J178" s="13"/>
      <c r="K178" s="12"/>
      <c r="L178" s="11" t="e">
        <f t="shared" si="13"/>
        <v>#DIV/0!</v>
      </c>
      <c r="M178" s="13"/>
      <c r="N178" s="12"/>
      <c r="O178" s="11" t="e">
        <f t="shared" si="14"/>
        <v>#DIV/0!</v>
      </c>
      <c r="P178" s="13"/>
      <c r="Q178" s="12"/>
      <c r="R178" s="11" t="e">
        <f t="shared" si="15"/>
        <v>#DIV/0!</v>
      </c>
      <c r="S178" s="13"/>
      <c r="T178" s="12"/>
      <c r="U178" s="11" t="e">
        <f t="shared" si="16"/>
        <v>#DIV/0!</v>
      </c>
    </row>
    <row r="179" spans="1:21" x14ac:dyDescent="0.35">
      <c r="A179" s="8">
        <v>165</v>
      </c>
      <c r="B179" s="10" t="s">
        <v>186</v>
      </c>
      <c r="C179" s="22" t="s">
        <v>191</v>
      </c>
      <c r="D179" s="13"/>
      <c r="E179" s="12" t="e">
        <f>#REF!</f>
        <v>#REF!</v>
      </c>
      <c r="F179" s="11" t="e">
        <f t="shared" si="17"/>
        <v>#REF!</v>
      </c>
      <c r="G179" s="13"/>
      <c r="H179" s="12"/>
      <c r="I179" s="11" t="e">
        <f t="shared" si="12"/>
        <v>#DIV/0!</v>
      </c>
      <c r="J179" s="13"/>
      <c r="K179" s="12"/>
      <c r="L179" s="11" t="e">
        <f t="shared" si="13"/>
        <v>#DIV/0!</v>
      </c>
      <c r="M179" s="13"/>
      <c r="N179" s="12"/>
      <c r="O179" s="11" t="e">
        <f t="shared" si="14"/>
        <v>#DIV/0!</v>
      </c>
      <c r="P179" s="13"/>
      <c r="Q179" s="12"/>
      <c r="R179" s="11" t="e">
        <f t="shared" si="15"/>
        <v>#DIV/0!</v>
      </c>
      <c r="S179" s="13"/>
      <c r="T179" s="12"/>
      <c r="U179" s="11" t="e">
        <f t="shared" si="16"/>
        <v>#DIV/0!</v>
      </c>
    </row>
    <row r="180" spans="1:21" x14ac:dyDescent="0.35">
      <c r="A180" s="8">
        <v>166</v>
      </c>
      <c r="B180" s="10" t="s">
        <v>186</v>
      </c>
      <c r="C180" s="22" t="s">
        <v>192</v>
      </c>
      <c r="D180" s="13"/>
      <c r="E180" s="12" t="e">
        <f>#REF!</f>
        <v>#REF!</v>
      </c>
      <c r="F180" s="11" t="e">
        <f t="shared" si="17"/>
        <v>#REF!</v>
      </c>
      <c r="G180" s="13"/>
      <c r="H180" s="12"/>
      <c r="I180" s="11" t="e">
        <f t="shared" si="12"/>
        <v>#DIV/0!</v>
      </c>
      <c r="J180" s="13"/>
      <c r="K180" s="12"/>
      <c r="L180" s="11" t="e">
        <f t="shared" si="13"/>
        <v>#DIV/0!</v>
      </c>
      <c r="M180" s="13"/>
      <c r="N180" s="12"/>
      <c r="O180" s="11" t="e">
        <f t="shared" si="14"/>
        <v>#DIV/0!</v>
      </c>
      <c r="P180" s="13"/>
      <c r="Q180" s="12"/>
      <c r="R180" s="11" t="e">
        <f t="shared" si="15"/>
        <v>#DIV/0!</v>
      </c>
      <c r="S180" s="13"/>
      <c r="T180" s="12"/>
      <c r="U180" s="11" t="e">
        <f t="shared" si="16"/>
        <v>#DIV/0!</v>
      </c>
    </row>
    <row r="181" spans="1:21" x14ac:dyDescent="0.35">
      <c r="A181" s="8">
        <v>167</v>
      </c>
      <c r="B181" s="10" t="s">
        <v>186</v>
      </c>
      <c r="C181" s="22" t="s">
        <v>193</v>
      </c>
      <c r="D181" s="13"/>
      <c r="E181" s="12" t="e">
        <f>#REF!</f>
        <v>#REF!</v>
      </c>
      <c r="F181" s="11" t="e">
        <f t="shared" si="17"/>
        <v>#REF!</v>
      </c>
      <c r="G181" s="13"/>
      <c r="H181" s="12"/>
      <c r="I181" s="11" t="e">
        <f t="shared" si="12"/>
        <v>#DIV/0!</v>
      </c>
      <c r="J181" s="13"/>
      <c r="K181" s="12"/>
      <c r="L181" s="11" t="e">
        <f t="shared" si="13"/>
        <v>#DIV/0!</v>
      </c>
      <c r="M181" s="13"/>
      <c r="N181" s="12"/>
      <c r="O181" s="11" t="e">
        <f t="shared" si="14"/>
        <v>#DIV/0!</v>
      </c>
      <c r="P181" s="13"/>
      <c r="Q181" s="12"/>
      <c r="R181" s="11" t="e">
        <f t="shared" si="15"/>
        <v>#DIV/0!</v>
      </c>
      <c r="S181" s="13"/>
      <c r="T181" s="12"/>
      <c r="U181" s="11" t="e">
        <f t="shared" si="16"/>
        <v>#DIV/0!</v>
      </c>
    </row>
    <row r="182" spans="1:21" x14ac:dyDescent="0.35">
      <c r="A182" s="8">
        <v>168</v>
      </c>
      <c r="B182" s="10" t="s">
        <v>186</v>
      </c>
      <c r="C182" s="22" t="s">
        <v>194</v>
      </c>
      <c r="D182" s="13"/>
      <c r="E182" s="12" t="e">
        <f>#REF!</f>
        <v>#REF!</v>
      </c>
      <c r="F182" s="11" t="e">
        <f t="shared" si="17"/>
        <v>#REF!</v>
      </c>
      <c r="G182" s="13"/>
      <c r="H182" s="12"/>
      <c r="I182" s="11" t="e">
        <f t="shared" si="12"/>
        <v>#DIV/0!</v>
      </c>
      <c r="J182" s="13"/>
      <c r="K182" s="12"/>
      <c r="L182" s="11" t="e">
        <f t="shared" si="13"/>
        <v>#DIV/0!</v>
      </c>
      <c r="M182" s="13"/>
      <c r="N182" s="12"/>
      <c r="O182" s="11" t="e">
        <f t="shared" si="14"/>
        <v>#DIV/0!</v>
      </c>
      <c r="P182" s="13"/>
      <c r="Q182" s="12"/>
      <c r="R182" s="11" t="e">
        <f t="shared" si="15"/>
        <v>#DIV/0!</v>
      </c>
      <c r="S182" s="13"/>
      <c r="T182" s="12"/>
      <c r="U182" s="11" t="e">
        <f t="shared" si="16"/>
        <v>#DIV/0!</v>
      </c>
    </row>
    <row r="183" spans="1:21" x14ac:dyDescent="0.35">
      <c r="A183" s="8">
        <v>169</v>
      </c>
      <c r="B183" s="10" t="s">
        <v>186</v>
      </c>
      <c r="C183" s="22" t="s">
        <v>195</v>
      </c>
      <c r="D183" s="13"/>
      <c r="E183" s="12" t="e">
        <f>#REF!</f>
        <v>#REF!</v>
      </c>
      <c r="F183" s="11" t="e">
        <f t="shared" si="17"/>
        <v>#REF!</v>
      </c>
      <c r="G183" s="13"/>
      <c r="H183" s="12"/>
      <c r="I183" s="11" t="e">
        <f t="shared" si="12"/>
        <v>#DIV/0!</v>
      </c>
      <c r="J183" s="13"/>
      <c r="K183" s="12"/>
      <c r="L183" s="11" t="e">
        <f t="shared" si="13"/>
        <v>#DIV/0!</v>
      </c>
      <c r="M183" s="13"/>
      <c r="N183" s="12"/>
      <c r="O183" s="11" t="e">
        <f t="shared" si="14"/>
        <v>#DIV/0!</v>
      </c>
      <c r="P183" s="13"/>
      <c r="Q183" s="12"/>
      <c r="R183" s="11" t="e">
        <f t="shared" si="15"/>
        <v>#DIV/0!</v>
      </c>
      <c r="S183" s="13"/>
      <c r="T183" s="12"/>
      <c r="U183" s="11" t="e">
        <f t="shared" si="16"/>
        <v>#DIV/0!</v>
      </c>
    </row>
    <row r="184" spans="1:21" x14ac:dyDescent="0.35">
      <c r="A184" s="8">
        <v>170</v>
      </c>
      <c r="B184" s="10" t="s">
        <v>186</v>
      </c>
      <c r="C184" s="22" t="s">
        <v>196</v>
      </c>
      <c r="D184" s="13"/>
      <c r="E184" s="12" t="e">
        <f>#REF!</f>
        <v>#REF!</v>
      </c>
      <c r="F184" s="11" t="e">
        <f t="shared" si="17"/>
        <v>#REF!</v>
      </c>
      <c r="G184" s="13"/>
      <c r="H184" s="12"/>
      <c r="I184" s="11" t="e">
        <f t="shared" si="12"/>
        <v>#DIV/0!</v>
      </c>
      <c r="J184" s="13"/>
      <c r="K184" s="12"/>
      <c r="L184" s="11" t="e">
        <f t="shared" si="13"/>
        <v>#DIV/0!</v>
      </c>
      <c r="M184" s="13"/>
      <c r="N184" s="12"/>
      <c r="O184" s="11" t="e">
        <f t="shared" si="14"/>
        <v>#DIV/0!</v>
      </c>
      <c r="P184" s="13"/>
      <c r="Q184" s="12"/>
      <c r="R184" s="11" t="e">
        <f t="shared" si="15"/>
        <v>#DIV/0!</v>
      </c>
      <c r="S184" s="13"/>
      <c r="T184" s="12"/>
      <c r="U184" s="11" t="e">
        <f t="shared" si="16"/>
        <v>#DIV/0!</v>
      </c>
    </row>
    <row r="185" spans="1:21" x14ac:dyDescent="0.35">
      <c r="A185" s="8">
        <v>171</v>
      </c>
      <c r="B185" s="10" t="s">
        <v>186</v>
      </c>
      <c r="C185" s="22" t="s">
        <v>197</v>
      </c>
      <c r="D185" s="13"/>
      <c r="E185" s="12" t="e">
        <f>#REF!</f>
        <v>#REF!</v>
      </c>
      <c r="F185" s="11" t="e">
        <f t="shared" si="17"/>
        <v>#REF!</v>
      </c>
      <c r="G185" s="13"/>
      <c r="H185" s="12"/>
      <c r="I185" s="11" t="e">
        <f t="shared" si="12"/>
        <v>#DIV/0!</v>
      </c>
      <c r="J185" s="13"/>
      <c r="K185" s="12"/>
      <c r="L185" s="11" t="e">
        <f t="shared" si="13"/>
        <v>#DIV/0!</v>
      </c>
      <c r="M185" s="13"/>
      <c r="N185" s="12"/>
      <c r="O185" s="11" t="e">
        <f t="shared" si="14"/>
        <v>#DIV/0!</v>
      </c>
      <c r="P185" s="13"/>
      <c r="Q185" s="12"/>
      <c r="R185" s="11" t="e">
        <f t="shared" si="15"/>
        <v>#DIV/0!</v>
      </c>
      <c r="S185" s="13"/>
      <c r="T185" s="12"/>
      <c r="U185" s="11" t="e">
        <f t="shared" si="16"/>
        <v>#DIV/0!</v>
      </c>
    </row>
    <row r="186" spans="1:21" x14ac:dyDescent="0.35">
      <c r="A186" s="8">
        <v>172</v>
      </c>
      <c r="B186" s="10" t="s">
        <v>186</v>
      </c>
      <c r="C186" s="22" t="s">
        <v>198</v>
      </c>
      <c r="D186" s="13"/>
      <c r="E186" s="12" t="e">
        <f>#REF!</f>
        <v>#REF!</v>
      </c>
      <c r="F186" s="11" t="e">
        <f t="shared" si="17"/>
        <v>#REF!</v>
      </c>
      <c r="G186" s="13"/>
      <c r="H186" s="12"/>
      <c r="I186" s="11" t="e">
        <f t="shared" si="12"/>
        <v>#DIV/0!</v>
      </c>
      <c r="J186" s="13"/>
      <c r="K186" s="12"/>
      <c r="L186" s="11" t="e">
        <f t="shared" si="13"/>
        <v>#DIV/0!</v>
      </c>
      <c r="M186" s="13"/>
      <c r="N186" s="12"/>
      <c r="O186" s="11" t="e">
        <f t="shared" si="14"/>
        <v>#DIV/0!</v>
      </c>
      <c r="P186" s="13"/>
      <c r="Q186" s="12"/>
      <c r="R186" s="11" t="e">
        <f t="shared" si="15"/>
        <v>#DIV/0!</v>
      </c>
      <c r="S186" s="13"/>
      <c r="T186" s="12"/>
      <c r="U186" s="11" t="e">
        <f t="shared" si="16"/>
        <v>#DIV/0!</v>
      </c>
    </row>
    <row r="187" spans="1:21" x14ac:dyDescent="0.35">
      <c r="A187" s="8">
        <v>173</v>
      </c>
      <c r="B187" s="10" t="s">
        <v>186</v>
      </c>
      <c r="C187" s="22" t="s">
        <v>199</v>
      </c>
      <c r="D187" s="13"/>
      <c r="E187" s="12" t="e">
        <f>#REF!</f>
        <v>#REF!</v>
      </c>
      <c r="F187" s="11" t="e">
        <f t="shared" si="17"/>
        <v>#REF!</v>
      </c>
      <c r="G187" s="13"/>
      <c r="H187" s="12"/>
      <c r="I187" s="11" t="e">
        <f t="shared" si="12"/>
        <v>#DIV/0!</v>
      </c>
      <c r="J187" s="13"/>
      <c r="K187" s="12"/>
      <c r="L187" s="11" t="e">
        <f t="shared" si="13"/>
        <v>#DIV/0!</v>
      </c>
      <c r="M187" s="13"/>
      <c r="N187" s="12"/>
      <c r="O187" s="11" t="e">
        <f t="shared" si="14"/>
        <v>#DIV/0!</v>
      </c>
      <c r="P187" s="13"/>
      <c r="Q187" s="12"/>
      <c r="R187" s="11" t="e">
        <f t="shared" si="15"/>
        <v>#DIV/0!</v>
      </c>
      <c r="S187" s="13"/>
      <c r="T187" s="12"/>
      <c r="U187" s="11" t="e">
        <f t="shared" si="16"/>
        <v>#DIV/0!</v>
      </c>
    </row>
    <row r="188" spans="1:21" x14ac:dyDescent="0.35">
      <c r="A188" s="8">
        <v>174</v>
      </c>
      <c r="B188" s="10" t="s">
        <v>186</v>
      </c>
      <c r="C188" s="22" t="s">
        <v>200</v>
      </c>
      <c r="D188" s="13"/>
      <c r="E188" s="12" t="e">
        <f>#REF!</f>
        <v>#REF!</v>
      </c>
      <c r="F188" s="11" t="e">
        <f t="shared" si="17"/>
        <v>#REF!</v>
      </c>
      <c r="G188" s="13"/>
      <c r="H188" s="12"/>
      <c r="I188" s="11" t="e">
        <f t="shared" si="12"/>
        <v>#DIV/0!</v>
      </c>
      <c r="J188" s="13"/>
      <c r="K188" s="12"/>
      <c r="L188" s="11" t="e">
        <f t="shared" si="13"/>
        <v>#DIV/0!</v>
      </c>
      <c r="M188" s="13"/>
      <c r="N188" s="12"/>
      <c r="O188" s="11" t="e">
        <f t="shared" si="14"/>
        <v>#DIV/0!</v>
      </c>
      <c r="P188" s="13"/>
      <c r="Q188" s="12"/>
      <c r="R188" s="11" t="e">
        <f t="shared" si="15"/>
        <v>#DIV/0!</v>
      </c>
      <c r="S188" s="13"/>
      <c r="T188" s="12"/>
      <c r="U188" s="11" t="e">
        <f t="shared" si="16"/>
        <v>#DIV/0!</v>
      </c>
    </row>
    <row r="189" spans="1:21" x14ac:dyDescent="0.35">
      <c r="A189" s="8">
        <v>175</v>
      </c>
      <c r="B189" s="10" t="s">
        <v>186</v>
      </c>
      <c r="C189" s="22" t="s">
        <v>201</v>
      </c>
      <c r="D189" s="13"/>
      <c r="E189" s="12" t="e">
        <f>#REF!</f>
        <v>#REF!</v>
      </c>
      <c r="F189" s="11" t="e">
        <f t="shared" si="17"/>
        <v>#REF!</v>
      </c>
      <c r="G189" s="13"/>
      <c r="H189" s="12"/>
      <c r="I189" s="11" t="e">
        <f t="shared" si="12"/>
        <v>#DIV/0!</v>
      </c>
      <c r="J189" s="13"/>
      <c r="K189" s="12"/>
      <c r="L189" s="11" t="e">
        <f t="shared" si="13"/>
        <v>#DIV/0!</v>
      </c>
      <c r="M189" s="13"/>
      <c r="N189" s="12"/>
      <c r="O189" s="11" t="e">
        <f t="shared" si="14"/>
        <v>#DIV/0!</v>
      </c>
      <c r="P189" s="13"/>
      <c r="Q189" s="12"/>
      <c r="R189" s="11" t="e">
        <f t="shared" si="15"/>
        <v>#DIV/0!</v>
      </c>
      <c r="S189" s="13"/>
      <c r="T189" s="12"/>
      <c r="U189" s="11" t="e">
        <f t="shared" si="16"/>
        <v>#DIV/0!</v>
      </c>
    </row>
    <row r="190" spans="1:21" x14ac:dyDescent="0.35">
      <c r="A190" s="8">
        <v>176</v>
      </c>
      <c r="B190" s="10" t="s">
        <v>186</v>
      </c>
      <c r="C190" s="22" t="s">
        <v>202</v>
      </c>
      <c r="D190" s="13"/>
      <c r="E190" s="12" t="e">
        <f>#REF!</f>
        <v>#REF!</v>
      </c>
      <c r="F190" s="11" t="e">
        <f t="shared" si="17"/>
        <v>#REF!</v>
      </c>
      <c r="G190" s="13"/>
      <c r="H190" s="12"/>
      <c r="I190" s="11" t="e">
        <f t="shared" si="12"/>
        <v>#DIV/0!</v>
      </c>
      <c r="J190" s="13"/>
      <c r="K190" s="12"/>
      <c r="L190" s="11" t="e">
        <f t="shared" si="13"/>
        <v>#DIV/0!</v>
      </c>
      <c r="M190" s="13"/>
      <c r="N190" s="12"/>
      <c r="O190" s="11" t="e">
        <f t="shared" si="14"/>
        <v>#DIV/0!</v>
      </c>
      <c r="P190" s="13"/>
      <c r="Q190" s="12"/>
      <c r="R190" s="11" t="e">
        <f t="shared" si="15"/>
        <v>#DIV/0!</v>
      </c>
      <c r="S190" s="13"/>
      <c r="T190" s="12"/>
      <c r="U190" s="11" t="e">
        <f t="shared" si="16"/>
        <v>#DIV/0!</v>
      </c>
    </row>
    <row r="191" spans="1:21" x14ac:dyDescent="0.35">
      <c r="A191" s="8">
        <v>177</v>
      </c>
      <c r="B191" s="10" t="s">
        <v>186</v>
      </c>
      <c r="C191" s="22" t="s">
        <v>203</v>
      </c>
      <c r="D191" s="13"/>
      <c r="E191" s="12" t="e">
        <f>#REF!</f>
        <v>#REF!</v>
      </c>
      <c r="F191" s="11" t="e">
        <f t="shared" si="17"/>
        <v>#REF!</v>
      </c>
      <c r="G191" s="13"/>
      <c r="H191" s="12"/>
      <c r="I191" s="11" t="e">
        <f t="shared" si="12"/>
        <v>#DIV/0!</v>
      </c>
      <c r="J191" s="13"/>
      <c r="K191" s="12"/>
      <c r="L191" s="11" t="e">
        <f t="shared" si="13"/>
        <v>#DIV/0!</v>
      </c>
      <c r="M191" s="13"/>
      <c r="N191" s="12"/>
      <c r="O191" s="11" t="e">
        <f t="shared" si="14"/>
        <v>#DIV/0!</v>
      </c>
      <c r="P191" s="13"/>
      <c r="Q191" s="12"/>
      <c r="R191" s="11" t="e">
        <f t="shared" si="15"/>
        <v>#DIV/0!</v>
      </c>
      <c r="S191" s="13"/>
      <c r="T191" s="12"/>
      <c r="U191" s="11" t="e">
        <f t="shared" si="16"/>
        <v>#DIV/0!</v>
      </c>
    </row>
    <row r="192" spans="1:21" x14ac:dyDescent="0.35">
      <c r="A192" s="8">
        <v>178</v>
      </c>
      <c r="B192" s="10" t="s">
        <v>186</v>
      </c>
      <c r="C192" s="22" t="s">
        <v>204</v>
      </c>
      <c r="D192" s="13"/>
      <c r="E192" s="12" t="e">
        <f>#REF!</f>
        <v>#REF!</v>
      </c>
      <c r="F192" s="11" t="e">
        <f t="shared" si="17"/>
        <v>#REF!</v>
      </c>
      <c r="G192" s="13"/>
      <c r="H192" s="12"/>
      <c r="I192" s="11" t="e">
        <f t="shared" si="12"/>
        <v>#DIV/0!</v>
      </c>
      <c r="J192" s="13"/>
      <c r="K192" s="12"/>
      <c r="L192" s="11" t="e">
        <f t="shared" si="13"/>
        <v>#DIV/0!</v>
      </c>
      <c r="M192" s="13"/>
      <c r="N192" s="12"/>
      <c r="O192" s="11" t="e">
        <f t="shared" si="14"/>
        <v>#DIV/0!</v>
      </c>
      <c r="P192" s="13"/>
      <c r="Q192" s="12"/>
      <c r="R192" s="11" t="e">
        <f t="shared" si="15"/>
        <v>#DIV/0!</v>
      </c>
      <c r="S192" s="13"/>
      <c r="T192" s="12"/>
      <c r="U192" s="11" t="e">
        <f t="shared" si="16"/>
        <v>#DIV/0!</v>
      </c>
    </row>
    <row r="193" spans="1:21" x14ac:dyDescent="0.35">
      <c r="A193" s="8">
        <v>179</v>
      </c>
      <c r="B193" s="10" t="s">
        <v>186</v>
      </c>
      <c r="C193" s="22" t="s">
        <v>205</v>
      </c>
      <c r="D193" s="13"/>
      <c r="E193" s="12" t="e">
        <f>#REF!</f>
        <v>#REF!</v>
      </c>
      <c r="F193" s="11" t="e">
        <f t="shared" si="17"/>
        <v>#REF!</v>
      </c>
      <c r="G193" s="13"/>
      <c r="H193" s="12"/>
      <c r="I193" s="11" t="e">
        <f t="shared" si="12"/>
        <v>#DIV/0!</v>
      </c>
      <c r="J193" s="13"/>
      <c r="K193" s="12"/>
      <c r="L193" s="11" t="e">
        <f t="shared" si="13"/>
        <v>#DIV/0!</v>
      </c>
      <c r="M193" s="13"/>
      <c r="N193" s="12"/>
      <c r="O193" s="11" t="e">
        <f t="shared" si="14"/>
        <v>#DIV/0!</v>
      </c>
      <c r="P193" s="13"/>
      <c r="Q193" s="12"/>
      <c r="R193" s="11" t="e">
        <f t="shared" si="15"/>
        <v>#DIV/0!</v>
      </c>
      <c r="S193" s="13"/>
      <c r="T193" s="12"/>
      <c r="U193" s="11" t="e">
        <f t="shared" si="16"/>
        <v>#DIV/0!</v>
      </c>
    </row>
    <row r="194" spans="1:21" x14ac:dyDescent="0.35">
      <c r="A194" s="8">
        <v>180</v>
      </c>
      <c r="B194" s="10" t="s">
        <v>186</v>
      </c>
      <c r="C194" s="22" t="s">
        <v>206</v>
      </c>
      <c r="D194" s="13"/>
      <c r="E194" s="12" t="e">
        <f>#REF!</f>
        <v>#REF!</v>
      </c>
      <c r="F194" s="11" t="e">
        <f t="shared" si="17"/>
        <v>#REF!</v>
      </c>
      <c r="G194" s="13"/>
      <c r="H194" s="12"/>
      <c r="I194" s="11" t="e">
        <f t="shared" si="12"/>
        <v>#DIV/0!</v>
      </c>
      <c r="J194" s="13"/>
      <c r="K194" s="12"/>
      <c r="L194" s="11" t="e">
        <f t="shared" si="13"/>
        <v>#DIV/0!</v>
      </c>
      <c r="M194" s="13"/>
      <c r="N194" s="12"/>
      <c r="O194" s="11" t="e">
        <f t="shared" si="14"/>
        <v>#DIV/0!</v>
      </c>
      <c r="P194" s="13"/>
      <c r="Q194" s="12"/>
      <c r="R194" s="11" t="e">
        <f t="shared" si="15"/>
        <v>#DIV/0!</v>
      </c>
      <c r="S194" s="13"/>
      <c r="T194" s="12"/>
      <c r="U194" s="11" t="e">
        <f t="shared" si="16"/>
        <v>#DIV/0!</v>
      </c>
    </row>
    <row r="195" spans="1:21" x14ac:dyDescent="0.35">
      <c r="A195" s="8">
        <v>181</v>
      </c>
      <c r="B195" s="10" t="s">
        <v>186</v>
      </c>
      <c r="C195" s="22" t="s">
        <v>207</v>
      </c>
      <c r="D195" s="13"/>
      <c r="E195" s="12" t="e">
        <f>#REF!</f>
        <v>#REF!</v>
      </c>
      <c r="F195" s="11" t="e">
        <f t="shared" si="17"/>
        <v>#REF!</v>
      </c>
      <c r="G195" s="13"/>
      <c r="H195" s="12"/>
      <c r="I195" s="11" t="e">
        <f t="shared" si="12"/>
        <v>#DIV/0!</v>
      </c>
      <c r="J195" s="13"/>
      <c r="K195" s="12"/>
      <c r="L195" s="11" t="e">
        <f t="shared" si="13"/>
        <v>#DIV/0!</v>
      </c>
      <c r="M195" s="13"/>
      <c r="N195" s="12"/>
      <c r="O195" s="11" t="e">
        <f t="shared" si="14"/>
        <v>#DIV/0!</v>
      </c>
      <c r="P195" s="13"/>
      <c r="Q195" s="12"/>
      <c r="R195" s="11" t="e">
        <f t="shared" si="15"/>
        <v>#DIV/0!</v>
      </c>
      <c r="S195" s="13"/>
      <c r="T195" s="12"/>
      <c r="U195" s="11" t="e">
        <f t="shared" si="16"/>
        <v>#DIV/0!</v>
      </c>
    </row>
    <row r="196" spans="1:21" x14ac:dyDescent="0.35">
      <c r="A196" s="8">
        <v>182</v>
      </c>
      <c r="B196" s="10" t="s">
        <v>186</v>
      </c>
      <c r="C196" s="22" t="s">
        <v>208</v>
      </c>
      <c r="D196" s="13"/>
      <c r="E196" s="12" t="e">
        <f>#REF!</f>
        <v>#REF!</v>
      </c>
      <c r="F196" s="11" t="e">
        <f t="shared" si="17"/>
        <v>#REF!</v>
      </c>
      <c r="G196" s="13"/>
      <c r="H196" s="12"/>
      <c r="I196" s="11" t="e">
        <f t="shared" ref="I196:I259" si="18">H196/G196</f>
        <v>#DIV/0!</v>
      </c>
      <c r="J196" s="13"/>
      <c r="K196" s="12"/>
      <c r="L196" s="11" t="e">
        <f t="shared" ref="L196:L259" si="19">K196/J196</f>
        <v>#DIV/0!</v>
      </c>
      <c r="M196" s="13"/>
      <c r="N196" s="12"/>
      <c r="O196" s="11" t="e">
        <f t="shared" ref="O196:O259" si="20">N196/M196</f>
        <v>#DIV/0!</v>
      </c>
      <c r="P196" s="13"/>
      <c r="Q196" s="12"/>
      <c r="R196" s="11" t="e">
        <f t="shared" ref="R196:R259" si="21">Q196/P196</f>
        <v>#DIV/0!</v>
      </c>
      <c r="S196" s="13"/>
      <c r="T196" s="12"/>
      <c r="U196" s="11" t="e">
        <f t="shared" ref="U196:U259" si="22">T196/S196</f>
        <v>#DIV/0!</v>
      </c>
    </row>
    <row r="197" spans="1:21" x14ac:dyDescent="0.35">
      <c r="A197" s="8">
        <v>183</v>
      </c>
      <c r="B197" s="10" t="s">
        <v>186</v>
      </c>
      <c r="C197" s="22" t="s">
        <v>209</v>
      </c>
      <c r="D197" s="13"/>
      <c r="E197" s="12" t="e">
        <f>#REF!</f>
        <v>#REF!</v>
      </c>
      <c r="F197" s="11" t="e">
        <f t="shared" ref="F197:F260" si="23">E197/D197</f>
        <v>#REF!</v>
      </c>
      <c r="G197" s="13"/>
      <c r="H197" s="12"/>
      <c r="I197" s="11" t="e">
        <f t="shared" si="18"/>
        <v>#DIV/0!</v>
      </c>
      <c r="J197" s="13"/>
      <c r="K197" s="12"/>
      <c r="L197" s="11" t="e">
        <f t="shared" si="19"/>
        <v>#DIV/0!</v>
      </c>
      <c r="M197" s="13"/>
      <c r="N197" s="12"/>
      <c r="O197" s="11" t="e">
        <f t="shared" si="20"/>
        <v>#DIV/0!</v>
      </c>
      <c r="P197" s="13"/>
      <c r="Q197" s="12"/>
      <c r="R197" s="11" t="e">
        <f t="shared" si="21"/>
        <v>#DIV/0!</v>
      </c>
      <c r="S197" s="13"/>
      <c r="T197" s="12"/>
      <c r="U197" s="11" t="e">
        <f t="shared" si="22"/>
        <v>#DIV/0!</v>
      </c>
    </row>
    <row r="198" spans="1:21" x14ac:dyDescent="0.35">
      <c r="A198" s="8">
        <v>184</v>
      </c>
      <c r="B198" s="10" t="s">
        <v>186</v>
      </c>
      <c r="C198" s="22" t="s">
        <v>210</v>
      </c>
      <c r="D198" s="13"/>
      <c r="E198" s="12" t="e">
        <f>#REF!</f>
        <v>#REF!</v>
      </c>
      <c r="F198" s="11" t="e">
        <f t="shared" si="23"/>
        <v>#REF!</v>
      </c>
      <c r="G198" s="13"/>
      <c r="H198" s="12"/>
      <c r="I198" s="11" t="e">
        <f t="shared" si="18"/>
        <v>#DIV/0!</v>
      </c>
      <c r="J198" s="13"/>
      <c r="K198" s="12"/>
      <c r="L198" s="11" t="e">
        <f t="shared" si="19"/>
        <v>#DIV/0!</v>
      </c>
      <c r="M198" s="13"/>
      <c r="N198" s="12"/>
      <c r="O198" s="11" t="e">
        <f t="shared" si="20"/>
        <v>#DIV/0!</v>
      </c>
      <c r="P198" s="13"/>
      <c r="Q198" s="12"/>
      <c r="R198" s="11" t="e">
        <f t="shared" si="21"/>
        <v>#DIV/0!</v>
      </c>
      <c r="S198" s="13"/>
      <c r="T198" s="12"/>
      <c r="U198" s="11" t="e">
        <f t="shared" si="22"/>
        <v>#DIV/0!</v>
      </c>
    </row>
    <row r="199" spans="1:21" x14ac:dyDescent="0.35">
      <c r="A199" s="8">
        <v>185</v>
      </c>
      <c r="B199" s="10" t="s">
        <v>186</v>
      </c>
      <c r="C199" s="22" t="s">
        <v>211</v>
      </c>
      <c r="D199" s="13"/>
      <c r="E199" s="12" t="e">
        <f>#REF!</f>
        <v>#REF!</v>
      </c>
      <c r="F199" s="11" t="e">
        <f t="shared" si="23"/>
        <v>#REF!</v>
      </c>
      <c r="G199" s="13"/>
      <c r="H199" s="12"/>
      <c r="I199" s="11" t="e">
        <f t="shared" si="18"/>
        <v>#DIV/0!</v>
      </c>
      <c r="J199" s="13"/>
      <c r="K199" s="12"/>
      <c r="L199" s="11" t="e">
        <f t="shared" si="19"/>
        <v>#DIV/0!</v>
      </c>
      <c r="M199" s="13"/>
      <c r="N199" s="12"/>
      <c r="O199" s="11" t="e">
        <f t="shared" si="20"/>
        <v>#DIV/0!</v>
      </c>
      <c r="P199" s="13"/>
      <c r="Q199" s="12"/>
      <c r="R199" s="11" t="e">
        <f t="shared" si="21"/>
        <v>#DIV/0!</v>
      </c>
      <c r="S199" s="13"/>
      <c r="T199" s="12"/>
      <c r="U199" s="11" t="e">
        <f t="shared" si="22"/>
        <v>#DIV/0!</v>
      </c>
    </row>
    <row r="200" spans="1:21" x14ac:dyDescent="0.35">
      <c r="A200" s="8">
        <v>186</v>
      </c>
      <c r="B200" s="10" t="s">
        <v>186</v>
      </c>
      <c r="C200" s="22" t="s">
        <v>212</v>
      </c>
      <c r="D200" s="13"/>
      <c r="E200" s="12" t="e">
        <f>#REF!</f>
        <v>#REF!</v>
      </c>
      <c r="F200" s="11" t="e">
        <f t="shared" si="23"/>
        <v>#REF!</v>
      </c>
      <c r="G200" s="13"/>
      <c r="H200" s="12"/>
      <c r="I200" s="11" t="e">
        <f t="shared" si="18"/>
        <v>#DIV/0!</v>
      </c>
      <c r="J200" s="13"/>
      <c r="K200" s="12"/>
      <c r="L200" s="11" t="e">
        <f t="shared" si="19"/>
        <v>#DIV/0!</v>
      </c>
      <c r="M200" s="13"/>
      <c r="N200" s="12"/>
      <c r="O200" s="11" t="e">
        <f t="shared" si="20"/>
        <v>#DIV/0!</v>
      </c>
      <c r="P200" s="13"/>
      <c r="Q200" s="12"/>
      <c r="R200" s="11" t="e">
        <f t="shared" si="21"/>
        <v>#DIV/0!</v>
      </c>
      <c r="S200" s="13"/>
      <c r="T200" s="12"/>
      <c r="U200" s="11" t="e">
        <f t="shared" si="22"/>
        <v>#DIV/0!</v>
      </c>
    </row>
    <row r="201" spans="1:21" x14ac:dyDescent="0.35">
      <c r="A201" s="8">
        <v>187</v>
      </c>
      <c r="B201" s="10" t="s">
        <v>186</v>
      </c>
      <c r="C201" s="22" t="s">
        <v>213</v>
      </c>
      <c r="D201" s="13"/>
      <c r="E201" s="12" t="e">
        <f>#REF!</f>
        <v>#REF!</v>
      </c>
      <c r="F201" s="11" t="e">
        <f t="shared" si="23"/>
        <v>#REF!</v>
      </c>
      <c r="G201" s="13"/>
      <c r="H201" s="12"/>
      <c r="I201" s="11" t="e">
        <f t="shared" si="18"/>
        <v>#DIV/0!</v>
      </c>
      <c r="J201" s="13"/>
      <c r="K201" s="12"/>
      <c r="L201" s="11" t="e">
        <f t="shared" si="19"/>
        <v>#DIV/0!</v>
      </c>
      <c r="M201" s="13"/>
      <c r="N201" s="12"/>
      <c r="O201" s="11" t="e">
        <f t="shared" si="20"/>
        <v>#DIV/0!</v>
      </c>
      <c r="P201" s="13"/>
      <c r="Q201" s="12"/>
      <c r="R201" s="11" t="e">
        <f t="shared" si="21"/>
        <v>#DIV/0!</v>
      </c>
      <c r="S201" s="13"/>
      <c r="T201" s="12"/>
      <c r="U201" s="11" t="e">
        <f t="shared" si="22"/>
        <v>#DIV/0!</v>
      </c>
    </row>
    <row r="202" spans="1:21" x14ac:dyDescent="0.35">
      <c r="A202" s="14"/>
      <c r="B202" s="16" t="s">
        <v>186</v>
      </c>
      <c r="C202" s="23"/>
      <c r="D202" s="13"/>
      <c r="E202" s="12" t="e">
        <f>#REF!</f>
        <v>#REF!</v>
      </c>
      <c r="F202" s="11" t="e">
        <f t="shared" si="23"/>
        <v>#REF!</v>
      </c>
      <c r="G202" s="13"/>
      <c r="H202" s="12"/>
      <c r="I202" s="11" t="e">
        <f t="shared" si="18"/>
        <v>#DIV/0!</v>
      </c>
      <c r="J202" s="13"/>
      <c r="K202" s="12"/>
      <c r="L202" s="11" t="e">
        <f t="shared" si="19"/>
        <v>#DIV/0!</v>
      </c>
      <c r="M202" s="13"/>
      <c r="N202" s="12"/>
      <c r="O202" s="11" t="e">
        <f t="shared" si="20"/>
        <v>#DIV/0!</v>
      </c>
      <c r="P202" s="13"/>
      <c r="Q202" s="12"/>
      <c r="R202" s="11" t="e">
        <f t="shared" si="21"/>
        <v>#DIV/0!</v>
      </c>
      <c r="S202" s="13"/>
      <c r="T202" s="12"/>
      <c r="U202" s="11" t="e">
        <f t="shared" si="22"/>
        <v>#DIV/0!</v>
      </c>
    </row>
    <row r="203" spans="1:21" x14ac:dyDescent="0.35">
      <c r="A203" s="8">
        <v>188</v>
      </c>
      <c r="B203" s="10" t="s">
        <v>214</v>
      </c>
      <c r="C203" s="10" t="s">
        <v>215</v>
      </c>
      <c r="D203" s="13"/>
      <c r="E203" s="12" t="e">
        <f>#REF!</f>
        <v>#REF!</v>
      </c>
      <c r="F203" s="11" t="e">
        <f t="shared" si="23"/>
        <v>#REF!</v>
      </c>
      <c r="G203" s="13"/>
      <c r="H203" s="12"/>
      <c r="I203" s="11" t="e">
        <f t="shared" si="18"/>
        <v>#DIV/0!</v>
      </c>
      <c r="J203" s="13"/>
      <c r="K203" s="12"/>
      <c r="L203" s="11" t="e">
        <f t="shared" si="19"/>
        <v>#DIV/0!</v>
      </c>
      <c r="M203" s="13"/>
      <c r="N203" s="12"/>
      <c r="O203" s="11" t="e">
        <f t="shared" si="20"/>
        <v>#DIV/0!</v>
      </c>
      <c r="P203" s="13"/>
      <c r="Q203" s="12"/>
      <c r="R203" s="11" t="e">
        <f t="shared" si="21"/>
        <v>#DIV/0!</v>
      </c>
      <c r="S203" s="13"/>
      <c r="T203" s="12"/>
      <c r="U203" s="11" t="e">
        <f t="shared" si="22"/>
        <v>#DIV/0!</v>
      </c>
    </row>
    <row r="204" spans="1:21" x14ac:dyDescent="0.35">
      <c r="A204" s="8">
        <v>189</v>
      </c>
      <c r="B204" s="10" t="s">
        <v>214</v>
      </c>
      <c r="C204" s="10" t="s">
        <v>216</v>
      </c>
      <c r="D204" s="13"/>
      <c r="E204" s="12" t="e">
        <f>#REF!</f>
        <v>#REF!</v>
      </c>
      <c r="F204" s="11" t="e">
        <f t="shared" si="23"/>
        <v>#REF!</v>
      </c>
      <c r="G204" s="13"/>
      <c r="H204" s="12"/>
      <c r="I204" s="11" t="e">
        <f t="shared" si="18"/>
        <v>#DIV/0!</v>
      </c>
      <c r="J204" s="13"/>
      <c r="K204" s="12"/>
      <c r="L204" s="11" t="e">
        <f t="shared" si="19"/>
        <v>#DIV/0!</v>
      </c>
      <c r="M204" s="13"/>
      <c r="N204" s="12"/>
      <c r="O204" s="11" t="e">
        <f t="shared" si="20"/>
        <v>#DIV/0!</v>
      </c>
      <c r="P204" s="13"/>
      <c r="Q204" s="12"/>
      <c r="R204" s="11" t="e">
        <f t="shared" si="21"/>
        <v>#DIV/0!</v>
      </c>
      <c r="S204" s="13"/>
      <c r="T204" s="12"/>
      <c r="U204" s="11" t="e">
        <f t="shared" si="22"/>
        <v>#DIV/0!</v>
      </c>
    </row>
    <row r="205" spans="1:21" x14ac:dyDescent="0.35">
      <c r="A205" s="8">
        <v>190</v>
      </c>
      <c r="B205" s="10" t="s">
        <v>214</v>
      </c>
      <c r="C205" s="10" t="s">
        <v>217</v>
      </c>
      <c r="D205" s="13"/>
      <c r="E205" s="12" t="e">
        <f>#REF!</f>
        <v>#REF!</v>
      </c>
      <c r="F205" s="11" t="e">
        <f t="shared" si="23"/>
        <v>#REF!</v>
      </c>
      <c r="G205" s="13"/>
      <c r="H205" s="12"/>
      <c r="I205" s="11" t="e">
        <f t="shared" si="18"/>
        <v>#DIV/0!</v>
      </c>
      <c r="J205" s="13"/>
      <c r="K205" s="12"/>
      <c r="L205" s="11" t="e">
        <f t="shared" si="19"/>
        <v>#DIV/0!</v>
      </c>
      <c r="M205" s="13"/>
      <c r="N205" s="12"/>
      <c r="O205" s="11" t="e">
        <f t="shared" si="20"/>
        <v>#DIV/0!</v>
      </c>
      <c r="P205" s="13"/>
      <c r="Q205" s="12"/>
      <c r="R205" s="11" t="e">
        <f t="shared" si="21"/>
        <v>#DIV/0!</v>
      </c>
      <c r="S205" s="13"/>
      <c r="T205" s="12"/>
      <c r="U205" s="11" t="e">
        <f t="shared" si="22"/>
        <v>#DIV/0!</v>
      </c>
    </row>
    <row r="206" spans="1:21" x14ac:dyDescent="0.35">
      <c r="A206" s="8">
        <v>191</v>
      </c>
      <c r="B206" s="10" t="s">
        <v>214</v>
      </c>
      <c r="C206" s="10" t="s">
        <v>218</v>
      </c>
      <c r="D206" s="13"/>
      <c r="E206" s="12" t="e">
        <f>#REF!</f>
        <v>#REF!</v>
      </c>
      <c r="F206" s="11" t="e">
        <f t="shared" si="23"/>
        <v>#REF!</v>
      </c>
      <c r="G206" s="13"/>
      <c r="H206" s="12"/>
      <c r="I206" s="11" t="e">
        <f t="shared" si="18"/>
        <v>#DIV/0!</v>
      </c>
      <c r="J206" s="13"/>
      <c r="K206" s="12"/>
      <c r="L206" s="11" t="e">
        <f t="shared" si="19"/>
        <v>#DIV/0!</v>
      </c>
      <c r="M206" s="13"/>
      <c r="N206" s="12"/>
      <c r="O206" s="11" t="e">
        <f t="shared" si="20"/>
        <v>#DIV/0!</v>
      </c>
      <c r="P206" s="13"/>
      <c r="Q206" s="12"/>
      <c r="R206" s="11" t="e">
        <f t="shared" si="21"/>
        <v>#DIV/0!</v>
      </c>
      <c r="S206" s="13"/>
      <c r="T206" s="12"/>
      <c r="U206" s="11" t="e">
        <f t="shared" si="22"/>
        <v>#DIV/0!</v>
      </c>
    </row>
    <row r="207" spans="1:21" x14ac:dyDescent="0.35">
      <c r="A207" s="8">
        <v>192</v>
      </c>
      <c r="B207" s="10" t="s">
        <v>214</v>
      </c>
      <c r="C207" s="10" t="s">
        <v>219</v>
      </c>
      <c r="D207" s="13"/>
      <c r="E207" s="12" t="e">
        <f>#REF!</f>
        <v>#REF!</v>
      </c>
      <c r="F207" s="11" t="e">
        <f t="shared" si="23"/>
        <v>#REF!</v>
      </c>
      <c r="G207" s="13"/>
      <c r="H207" s="12"/>
      <c r="I207" s="11" t="e">
        <f t="shared" si="18"/>
        <v>#DIV/0!</v>
      </c>
      <c r="J207" s="13"/>
      <c r="K207" s="12"/>
      <c r="L207" s="11" t="e">
        <f t="shared" si="19"/>
        <v>#DIV/0!</v>
      </c>
      <c r="M207" s="13"/>
      <c r="N207" s="12"/>
      <c r="O207" s="11" t="e">
        <f t="shared" si="20"/>
        <v>#DIV/0!</v>
      </c>
      <c r="P207" s="13"/>
      <c r="Q207" s="12"/>
      <c r="R207" s="11" t="e">
        <f t="shared" si="21"/>
        <v>#DIV/0!</v>
      </c>
      <c r="S207" s="13"/>
      <c r="T207" s="12"/>
      <c r="U207" s="11" t="e">
        <f t="shared" si="22"/>
        <v>#DIV/0!</v>
      </c>
    </row>
    <row r="208" spans="1:21" x14ac:dyDescent="0.35">
      <c r="A208" s="8">
        <v>193</v>
      </c>
      <c r="B208" s="10" t="s">
        <v>214</v>
      </c>
      <c r="C208" s="10" t="s">
        <v>220</v>
      </c>
      <c r="D208" s="13"/>
      <c r="E208" s="12" t="e">
        <f>#REF!</f>
        <v>#REF!</v>
      </c>
      <c r="F208" s="11" t="e">
        <f t="shared" si="23"/>
        <v>#REF!</v>
      </c>
      <c r="G208" s="13"/>
      <c r="H208" s="12"/>
      <c r="I208" s="11" t="e">
        <f t="shared" si="18"/>
        <v>#DIV/0!</v>
      </c>
      <c r="J208" s="13"/>
      <c r="K208" s="12"/>
      <c r="L208" s="11" t="e">
        <f t="shared" si="19"/>
        <v>#DIV/0!</v>
      </c>
      <c r="M208" s="13"/>
      <c r="N208" s="12"/>
      <c r="O208" s="11" t="e">
        <f t="shared" si="20"/>
        <v>#DIV/0!</v>
      </c>
      <c r="P208" s="13"/>
      <c r="Q208" s="12"/>
      <c r="R208" s="11" t="e">
        <f t="shared" si="21"/>
        <v>#DIV/0!</v>
      </c>
      <c r="S208" s="13"/>
      <c r="T208" s="12"/>
      <c r="U208" s="11" t="e">
        <f t="shared" si="22"/>
        <v>#DIV/0!</v>
      </c>
    </row>
    <row r="209" spans="1:21" x14ac:dyDescent="0.35">
      <c r="A209" s="8">
        <v>194</v>
      </c>
      <c r="B209" s="10" t="s">
        <v>214</v>
      </c>
      <c r="C209" s="10" t="s">
        <v>221</v>
      </c>
      <c r="D209" s="13"/>
      <c r="E209" s="12" t="e">
        <f>#REF!</f>
        <v>#REF!</v>
      </c>
      <c r="F209" s="11" t="e">
        <f t="shared" si="23"/>
        <v>#REF!</v>
      </c>
      <c r="G209" s="13"/>
      <c r="H209" s="12"/>
      <c r="I209" s="11" t="e">
        <f t="shared" si="18"/>
        <v>#DIV/0!</v>
      </c>
      <c r="J209" s="13"/>
      <c r="K209" s="12"/>
      <c r="L209" s="11" t="e">
        <f t="shared" si="19"/>
        <v>#DIV/0!</v>
      </c>
      <c r="M209" s="13"/>
      <c r="N209" s="12"/>
      <c r="O209" s="11" t="e">
        <f t="shared" si="20"/>
        <v>#DIV/0!</v>
      </c>
      <c r="P209" s="13"/>
      <c r="Q209" s="12"/>
      <c r="R209" s="11" t="e">
        <f t="shared" si="21"/>
        <v>#DIV/0!</v>
      </c>
      <c r="S209" s="13"/>
      <c r="T209" s="12"/>
      <c r="U209" s="11" t="e">
        <f t="shared" si="22"/>
        <v>#DIV/0!</v>
      </c>
    </row>
    <row r="210" spans="1:21" x14ac:dyDescent="0.35">
      <c r="A210" s="8">
        <v>195</v>
      </c>
      <c r="B210" s="10" t="s">
        <v>214</v>
      </c>
      <c r="C210" s="10" t="s">
        <v>222</v>
      </c>
      <c r="D210" s="13"/>
      <c r="E210" s="12" t="e">
        <f>#REF!</f>
        <v>#REF!</v>
      </c>
      <c r="F210" s="11" t="e">
        <f t="shared" si="23"/>
        <v>#REF!</v>
      </c>
      <c r="G210" s="13"/>
      <c r="H210" s="12"/>
      <c r="I210" s="11" t="e">
        <f t="shared" si="18"/>
        <v>#DIV/0!</v>
      </c>
      <c r="J210" s="13"/>
      <c r="K210" s="12"/>
      <c r="L210" s="11" t="e">
        <f t="shared" si="19"/>
        <v>#DIV/0!</v>
      </c>
      <c r="M210" s="13"/>
      <c r="N210" s="12"/>
      <c r="O210" s="11" t="e">
        <f t="shared" si="20"/>
        <v>#DIV/0!</v>
      </c>
      <c r="P210" s="13"/>
      <c r="Q210" s="12"/>
      <c r="R210" s="11" t="e">
        <f t="shared" si="21"/>
        <v>#DIV/0!</v>
      </c>
      <c r="S210" s="13"/>
      <c r="T210" s="12"/>
      <c r="U210" s="11" t="e">
        <f t="shared" si="22"/>
        <v>#DIV/0!</v>
      </c>
    </row>
    <row r="211" spans="1:21" x14ac:dyDescent="0.35">
      <c r="A211" s="8">
        <v>196</v>
      </c>
      <c r="B211" s="10" t="s">
        <v>214</v>
      </c>
      <c r="C211" s="10" t="s">
        <v>223</v>
      </c>
      <c r="D211" s="13"/>
      <c r="E211" s="12" t="e">
        <f>#REF!</f>
        <v>#REF!</v>
      </c>
      <c r="F211" s="11" t="e">
        <f t="shared" si="23"/>
        <v>#REF!</v>
      </c>
      <c r="G211" s="13"/>
      <c r="H211" s="12"/>
      <c r="I211" s="11" t="e">
        <f t="shared" si="18"/>
        <v>#DIV/0!</v>
      </c>
      <c r="J211" s="13"/>
      <c r="K211" s="12"/>
      <c r="L211" s="11" t="e">
        <f t="shared" si="19"/>
        <v>#DIV/0!</v>
      </c>
      <c r="M211" s="13"/>
      <c r="N211" s="12"/>
      <c r="O211" s="11" t="e">
        <f t="shared" si="20"/>
        <v>#DIV/0!</v>
      </c>
      <c r="P211" s="13"/>
      <c r="Q211" s="12"/>
      <c r="R211" s="11" t="e">
        <f t="shared" si="21"/>
        <v>#DIV/0!</v>
      </c>
      <c r="S211" s="13"/>
      <c r="T211" s="12"/>
      <c r="U211" s="11" t="e">
        <f t="shared" si="22"/>
        <v>#DIV/0!</v>
      </c>
    </row>
    <row r="212" spans="1:21" x14ac:dyDescent="0.35">
      <c r="A212" s="8">
        <v>197</v>
      </c>
      <c r="B212" s="10" t="s">
        <v>214</v>
      </c>
      <c r="C212" s="10" t="s">
        <v>224</v>
      </c>
      <c r="D212" s="13"/>
      <c r="E212" s="12" t="e">
        <f>#REF!</f>
        <v>#REF!</v>
      </c>
      <c r="F212" s="11" t="e">
        <f t="shared" si="23"/>
        <v>#REF!</v>
      </c>
      <c r="G212" s="13"/>
      <c r="H212" s="12"/>
      <c r="I212" s="11" t="e">
        <f t="shared" si="18"/>
        <v>#DIV/0!</v>
      </c>
      <c r="J212" s="13"/>
      <c r="K212" s="12"/>
      <c r="L212" s="11" t="e">
        <f t="shared" si="19"/>
        <v>#DIV/0!</v>
      </c>
      <c r="M212" s="13"/>
      <c r="N212" s="12"/>
      <c r="O212" s="11" t="e">
        <f t="shared" si="20"/>
        <v>#DIV/0!</v>
      </c>
      <c r="P212" s="13"/>
      <c r="Q212" s="12"/>
      <c r="R212" s="11" t="e">
        <f t="shared" si="21"/>
        <v>#DIV/0!</v>
      </c>
      <c r="S212" s="13"/>
      <c r="T212" s="12"/>
      <c r="U212" s="11" t="e">
        <f t="shared" si="22"/>
        <v>#DIV/0!</v>
      </c>
    </row>
    <row r="213" spans="1:21" x14ac:dyDescent="0.35">
      <c r="A213" s="8">
        <v>198</v>
      </c>
      <c r="B213" s="10" t="s">
        <v>214</v>
      </c>
      <c r="C213" s="10" t="s">
        <v>225</v>
      </c>
      <c r="D213" s="13"/>
      <c r="E213" s="12" t="e">
        <f>#REF!</f>
        <v>#REF!</v>
      </c>
      <c r="F213" s="11" t="e">
        <f t="shared" si="23"/>
        <v>#REF!</v>
      </c>
      <c r="G213" s="13"/>
      <c r="H213" s="12"/>
      <c r="I213" s="11" t="e">
        <f t="shared" si="18"/>
        <v>#DIV/0!</v>
      </c>
      <c r="J213" s="13"/>
      <c r="K213" s="12"/>
      <c r="L213" s="11" t="e">
        <f t="shared" si="19"/>
        <v>#DIV/0!</v>
      </c>
      <c r="M213" s="13"/>
      <c r="N213" s="12"/>
      <c r="O213" s="11" t="e">
        <f t="shared" si="20"/>
        <v>#DIV/0!</v>
      </c>
      <c r="P213" s="13"/>
      <c r="Q213" s="12"/>
      <c r="R213" s="11" t="e">
        <f t="shared" si="21"/>
        <v>#DIV/0!</v>
      </c>
      <c r="S213" s="13"/>
      <c r="T213" s="12"/>
      <c r="U213" s="11" t="e">
        <f t="shared" si="22"/>
        <v>#DIV/0!</v>
      </c>
    </row>
    <row r="214" spans="1:21" x14ac:dyDescent="0.35">
      <c r="A214" s="8">
        <v>199</v>
      </c>
      <c r="B214" s="10" t="s">
        <v>214</v>
      </c>
      <c r="C214" s="10" t="s">
        <v>226</v>
      </c>
      <c r="D214" s="13"/>
      <c r="E214" s="12" t="e">
        <f>#REF!</f>
        <v>#REF!</v>
      </c>
      <c r="F214" s="11" t="e">
        <f t="shared" si="23"/>
        <v>#REF!</v>
      </c>
      <c r="G214" s="13"/>
      <c r="H214" s="12"/>
      <c r="I214" s="11" t="e">
        <f t="shared" si="18"/>
        <v>#DIV/0!</v>
      </c>
      <c r="J214" s="13"/>
      <c r="K214" s="12"/>
      <c r="L214" s="11" t="e">
        <f t="shared" si="19"/>
        <v>#DIV/0!</v>
      </c>
      <c r="M214" s="13"/>
      <c r="N214" s="12"/>
      <c r="O214" s="11" t="e">
        <f t="shared" si="20"/>
        <v>#DIV/0!</v>
      </c>
      <c r="P214" s="13"/>
      <c r="Q214" s="12"/>
      <c r="R214" s="11" t="e">
        <f t="shared" si="21"/>
        <v>#DIV/0!</v>
      </c>
      <c r="S214" s="13"/>
      <c r="T214" s="12"/>
      <c r="U214" s="11" t="e">
        <f t="shared" si="22"/>
        <v>#DIV/0!</v>
      </c>
    </row>
    <row r="215" spans="1:21" x14ac:dyDescent="0.35">
      <c r="A215" s="8">
        <v>200</v>
      </c>
      <c r="B215" s="10" t="s">
        <v>214</v>
      </c>
      <c r="C215" s="10" t="s">
        <v>227</v>
      </c>
      <c r="D215" s="13"/>
      <c r="E215" s="12" t="e">
        <f>#REF!</f>
        <v>#REF!</v>
      </c>
      <c r="F215" s="11" t="e">
        <f t="shared" si="23"/>
        <v>#REF!</v>
      </c>
      <c r="G215" s="13"/>
      <c r="H215" s="12"/>
      <c r="I215" s="11" t="e">
        <f t="shared" si="18"/>
        <v>#DIV/0!</v>
      </c>
      <c r="J215" s="13"/>
      <c r="K215" s="12"/>
      <c r="L215" s="11" t="e">
        <f t="shared" si="19"/>
        <v>#DIV/0!</v>
      </c>
      <c r="M215" s="13"/>
      <c r="N215" s="12"/>
      <c r="O215" s="11" t="e">
        <f t="shared" si="20"/>
        <v>#DIV/0!</v>
      </c>
      <c r="P215" s="13"/>
      <c r="Q215" s="12"/>
      <c r="R215" s="11" t="e">
        <f t="shared" si="21"/>
        <v>#DIV/0!</v>
      </c>
      <c r="S215" s="13"/>
      <c r="T215" s="12"/>
      <c r="U215" s="11" t="e">
        <f t="shared" si="22"/>
        <v>#DIV/0!</v>
      </c>
    </row>
    <row r="216" spans="1:21" x14ac:dyDescent="0.35">
      <c r="A216" s="8">
        <v>201</v>
      </c>
      <c r="B216" s="10" t="s">
        <v>214</v>
      </c>
      <c r="C216" s="10" t="s">
        <v>228</v>
      </c>
      <c r="D216" s="13"/>
      <c r="E216" s="12" t="e">
        <f>#REF!</f>
        <v>#REF!</v>
      </c>
      <c r="F216" s="11" t="e">
        <f t="shared" si="23"/>
        <v>#REF!</v>
      </c>
      <c r="G216" s="13"/>
      <c r="H216" s="12"/>
      <c r="I216" s="11" t="e">
        <f t="shared" si="18"/>
        <v>#DIV/0!</v>
      </c>
      <c r="J216" s="13"/>
      <c r="K216" s="12"/>
      <c r="L216" s="11" t="e">
        <f t="shared" si="19"/>
        <v>#DIV/0!</v>
      </c>
      <c r="M216" s="13"/>
      <c r="N216" s="12"/>
      <c r="O216" s="11" t="e">
        <f t="shared" si="20"/>
        <v>#DIV/0!</v>
      </c>
      <c r="P216" s="13"/>
      <c r="Q216" s="12"/>
      <c r="R216" s="11" t="e">
        <f t="shared" si="21"/>
        <v>#DIV/0!</v>
      </c>
      <c r="S216" s="13"/>
      <c r="T216" s="12"/>
      <c r="U216" s="11" t="e">
        <f t="shared" si="22"/>
        <v>#DIV/0!</v>
      </c>
    </row>
    <row r="217" spans="1:21" x14ac:dyDescent="0.35">
      <c r="A217" s="8">
        <v>202</v>
      </c>
      <c r="B217" s="10" t="s">
        <v>214</v>
      </c>
      <c r="C217" s="10" t="s">
        <v>229</v>
      </c>
      <c r="D217" s="13"/>
      <c r="E217" s="12" t="e">
        <f>#REF!</f>
        <v>#REF!</v>
      </c>
      <c r="F217" s="11" t="e">
        <f t="shared" si="23"/>
        <v>#REF!</v>
      </c>
      <c r="G217" s="13"/>
      <c r="H217" s="12"/>
      <c r="I217" s="11" t="e">
        <f t="shared" si="18"/>
        <v>#DIV/0!</v>
      </c>
      <c r="J217" s="13"/>
      <c r="K217" s="12"/>
      <c r="L217" s="11" t="e">
        <f t="shared" si="19"/>
        <v>#DIV/0!</v>
      </c>
      <c r="M217" s="13"/>
      <c r="N217" s="12"/>
      <c r="O217" s="11" t="e">
        <f t="shared" si="20"/>
        <v>#DIV/0!</v>
      </c>
      <c r="P217" s="13"/>
      <c r="Q217" s="12"/>
      <c r="R217" s="11" t="e">
        <f t="shared" si="21"/>
        <v>#DIV/0!</v>
      </c>
      <c r="S217" s="13"/>
      <c r="T217" s="12"/>
      <c r="U217" s="11" t="e">
        <f t="shared" si="22"/>
        <v>#DIV/0!</v>
      </c>
    </row>
    <row r="218" spans="1:21" x14ac:dyDescent="0.35">
      <c r="A218" s="8">
        <v>203</v>
      </c>
      <c r="B218" s="10" t="s">
        <v>214</v>
      </c>
      <c r="C218" s="10" t="s">
        <v>230</v>
      </c>
      <c r="D218" s="13"/>
      <c r="E218" s="12" t="e">
        <f>#REF!</f>
        <v>#REF!</v>
      </c>
      <c r="F218" s="11" t="e">
        <f t="shared" si="23"/>
        <v>#REF!</v>
      </c>
      <c r="G218" s="13"/>
      <c r="H218" s="12"/>
      <c r="I218" s="11" t="e">
        <f t="shared" si="18"/>
        <v>#DIV/0!</v>
      </c>
      <c r="J218" s="13"/>
      <c r="K218" s="12"/>
      <c r="L218" s="11" t="e">
        <f t="shared" si="19"/>
        <v>#DIV/0!</v>
      </c>
      <c r="M218" s="13"/>
      <c r="N218" s="12"/>
      <c r="O218" s="11" t="e">
        <f t="shared" si="20"/>
        <v>#DIV/0!</v>
      </c>
      <c r="P218" s="13"/>
      <c r="Q218" s="12"/>
      <c r="R218" s="11" t="e">
        <f t="shared" si="21"/>
        <v>#DIV/0!</v>
      </c>
      <c r="S218" s="13"/>
      <c r="T218" s="12"/>
      <c r="U218" s="11" t="e">
        <f t="shared" si="22"/>
        <v>#DIV/0!</v>
      </c>
    </row>
    <row r="219" spans="1:21" x14ac:dyDescent="0.35">
      <c r="A219" s="8">
        <v>204</v>
      </c>
      <c r="B219" s="10" t="s">
        <v>214</v>
      </c>
      <c r="C219" s="10" t="s">
        <v>231</v>
      </c>
      <c r="D219" s="13"/>
      <c r="E219" s="12" t="e">
        <f>#REF!</f>
        <v>#REF!</v>
      </c>
      <c r="F219" s="11" t="e">
        <f t="shared" si="23"/>
        <v>#REF!</v>
      </c>
      <c r="G219" s="13"/>
      <c r="H219" s="12"/>
      <c r="I219" s="11" t="e">
        <f t="shared" si="18"/>
        <v>#DIV/0!</v>
      </c>
      <c r="J219" s="13"/>
      <c r="K219" s="12"/>
      <c r="L219" s="11" t="e">
        <f t="shared" si="19"/>
        <v>#DIV/0!</v>
      </c>
      <c r="M219" s="13"/>
      <c r="N219" s="12"/>
      <c r="O219" s="11" t="e">
        <f t="shared" si="20"/>
        <v>#DIV/0!</v>
      </c>
      <c r="P219" s="13"/>
      <c r="Q219" s="12"/>
      <c r="R219" s="11" t="e">
        <f t="shared" si="21"/>
        <v>#DIV/0!</v>
      </c>
      <c r="S219" s="13"/>
      <c r="T219" s="12"/>
      <c r="U219" s="11" t="e">
        <f t="shared" si="22"/>
        <v>#DIV/0!</v>
      </c>
    </row>
    <row r="220" spans="1:21" x14ac:dyDescent="0.35">
      <c r="A220" s="8">
        <v>205</v>
      </c>
      <c r="B220" s="10" t="s">
        <v>214</v>
      </c>
      <c r="C220" s="10" t="s">
        <v>232</v>
      </c>
      <c r="D220" s="13"/>
      <c r="E220" s="12" t="e">
        <f>#REF!</f>
        <v>#REF!</v>
      </c>
      <c r="F220" s="11" t="e">
        <f t="shared" si="23"/>
        <v>#REF!</v>
      </c>
      <c r="G220" s="13"/>
      <c r="H220" s="12"/>
      <c r="I220" s="11" t="e">
        <f t="shared" si="18"/>
        <v>#DIV/0!</v>
      </c>
      <c r="J220" s="13"/>
      <c r="K220" s="12"/>
      <c r="L220" s="11" t="e">
        <f t="shared" si="19"/>
        <v>#DIV/0!</v>
      </c>
      <c r="M220" s="13"/>
      <c r="N220" s="12"/>
      <c r="O220" s="11" t="e">
        <f t="shared" si="20"/>
        <v>#DIV/0!</v>
      </c>
      <c r="P220" s="13"/>
      <c r="Q220" s="12"/>
      <c r="R220" s="11" t="e">
        <f t="shared" si="21"/>
        <v>#DIV/0!</v>
      </c>
      <c r="S220" s="13"/>
      <c r="T220" s="12"/>
      <c r="U220" s="11" t="e">
        <f t="shared" si="22"/>
        <v>#DIV/0!</v>
      </c>
    </row>
    <row r="221" spans="1:21" x14ac:dyDescent="0.35">
      <c r="A221" s="8">
        <v>206</v>
      </c>
      <c r="B221" s="10" t="s">
        <v>214</v>
      </c>
      <c r="C221" s="10" t="s">
        <v>233</v>
      </c>
      <c r="D221" s="13"/>
      <c r="E221" s="12" t="e">
        <f>#REF!</f>
        <v>#REF!</v>
      </c>
      <c r="F221" s="11" t="e">
        <f t="shared" si="23"/>
        <v>#REF!</v>
      </c>
      <c r="G221" s="13"/>
      <c r="H221" s="12"/>
      <c r="I221" s="11" t="e">
        <f t="shared" si="18"/>
        <v>#DIV/0!</v>
      </c>
      <c r="J221" s="13"/>
      <c r="K221" s="12"/>
      <c r="L221" s="11" t="e">
        <f t="shared" si="19"/>
        <v>#DIV/0!</v>
      </c>
      <c r="M221" s="13"/>
      <c r="N221" s="12"/>
      <c r="O221" s="11" t="e">
        <f t="shared" si="20"/>
        <v>#DIV/0!</v>
      </c>
      <c r="P221" s="13"/>
      <c r="Q221" s="12"/>
      <c r="R221" s="11" t="e">
        <f t="shared" si="21"/>
        <v>#DIV/0!</v>
      </c>
      <c r="S221" s="13"/>
      <c r="T221" s="12"/>
      <c r="U221" s="11" t="e">
        <f t="shared" si="22"/>
        <v>#DIV/0!</v>
      </c>
    </row>
    <row r="222" spans="1:21" x14ac:dyDescent="0.35">
      <c r="A222" s="8">
        <v>207</v>
      </c>
      <c r="B222" s="10" t="s">
        <v>214</v>
      </c>
      <c r="C222" s="10" t="s">
        <v>234</v>
      </c>
      <c r="D222" s="13"/>
      <c r="E222" s="12" t="e">
        <f>#REF!</f>
        <v>#REF!</v>
      </c>
      <c r="F222" s="11" t="e">
        <f t="shared" si="23"/>
        <v>#REF!</v>
      </c>
      <c r="G222" s="13"/>
      <c r="H222" s="12"/>
      <c r="I222" s="11" t="e">
        <f t="shared" si="18"/>
        <v>#DIV/0!</v>
      </c>
      <c r="J222" s="13"/>
      <c r="K222" s="12"/>
      <c r="L222" s="11" t="e">
        <f t="shared" si="19"/>
        <v>#DIV/0!</v>
      </c>
      <c r="M222" s="13"/>
      <c r="N222" s="12"/>
      <c r="O222" s="11" t="e">
        <f t="shared" si="20"/>
        <v>#DIV/0!</v>
      </c>
      <c r="P222" s="13"/>
      <c r="Q222" s="12"/>
      <c r="R222" s="11" t="e">
        <f t="shared" si="21"/>
        <v>#DIV/0!</v>
      </c>
      <c r="S222" s="13"/>
      <c r="T222" s="12"/>
      <c r="U222" s="11" t="e">
        <f t="shared" si="22"/>
        <v>#DIV/0!</v>
      </c>
    </row>
    <row r="223" spans="1:21" x14ac:dyDescent="0.35">
      <c r="A223" s="8">
        <v>208</v>
      </c>
      <c r="B223" s="10" t="s">
        <v>214</v>
      </c>
      <c r="C223" s="10" t="s">
        <v>235</v>
      </c>
      <c r="D223" s="13"/>
      <c r="E223" s="12" t="e">
        <f>#REF!</f>
        <v>#REF!</v>
      </c>
      <c r="F223" s="11" t="e">
        <f t="shared" si="23"/>
        <v>#REF!</v>
      </c>
      <c r="G223" s="13"/>
      <c r="H223" s="12"/>
      <c r="I223" s="11" t="e">
        <f t="shared" si="18"/>
        <v>#DIV/0!</v>
      </c>
      <c r="J223" s="13"/>
      <c r="K223" s="12"/>
      <c r="L223" s="11" t="e">
        <f t="shared" si="19"/>
        <v>#DIV/0!</v>
      </c>
      <c r="M223" s="13"/>
      <c r="N223" s="12"/>
      <c r="O223" s="11" t="e">
        <f t="shared" si="20"/>
        <v>#DIV/0!</v>
      </c>
      <c r="P223" s="13"/>
      <c r="Q223" s="12"/>
      <c r="R223" s="11" t="e">
        <f t="shared" si="21"/>
        <v>#DIV/0!</v>
      </c>
      <c r="S223" s="13"/>
      <c r="T223" s="12"/>
      <c r="U223" s="11" t="e">
        <f t="shared" si="22"/>
        <v>#DIV/0!</v>
      </c>
    </row>
    <row r="224" spans="1:21" x14ac:dyDescent="0.35">
      <c r="A224" s="8">
        <v>209</v>
      </c>
      <c r="B224" s="10" t="s">
        <v>214</v>
      </c>
      <c r="C224" s="10" t="s">
        <v>236</v>
      </c>
      <c r="D224" s="13"/>
      <c r="E224" s="12" t="e">
        <f>#REF!</f>
        <v>#REF!</v>
      </c>
      <c r="F224" s="11" t="e">
        <f t="shared" si="23"/>
        <v>#REF!</v>
      </c>
      <c r="G224" s="13"/>
      <c r="H224" s="12"/>
      <c r="I224" s="11" t="e">
        <f t="shared" si="18"/>
        <v>#DIV/0!</v>
      </c>
      <c r="J224" s="13"/>
      <c r="K224" s="12"/>
      <c r="L224" s="11" t="e">
        <f t="shared" si="19"/>
        <v>#DIV/0!</v>
      </c>
      <c r="M224" s="13"/>
      <c r="N224" s="12"/>
      <c r="O224" s="11" t="e">
        <f t="shared" si="20"/>
        <v>#DIV/0!</v>
      </c>
      <c r="P224" s="13"/>
      <c r="Q224" s="12"/>
      <c r="R224" s="11" t="e">
        <f t="shared" si="21"/>
        <v>#DIV/0!</v>
      </c>
      <c r="S224" s="13"/>
      <c r="T224" s="12"/>
      <c r="U224" s="11" t="e">
        <f t="shared" si="22"/>
        <v>#DIV/0!</v>
      </c>
    </row>
    <row r="225" spans="1:21" x14ac:dyDescent="0.35">
      <c r="A225" s="8">
        <v>210</v>
      </c>
      <c r="B225" s="10" t="s">
        <v>214</v>
      </c>
      <c r="C225" s="10" t="s">
        <v>237</v>
      </c>
      <c r="D225" s="13"/>
      <c r="E225" s="12" t="e">
        <f>#REF!</f>
        <v>#REF!</v>
      </c>
      <c r="F225" s="11" t="e">
        <f t="shared" si="23"/>
        <v>#REF!</v>
      </c>
      <c r="G225" s="13"/>
      <c r="H225" s="12"/>
      <c r="I225" s="11" t="e">
        <f t="shared" si="18"/>
        <v>#DIV/0!</v>
      </c>
      <c r="J225" s="13"/>
      <c r="K225" s="12"/>
      <c r="L225" s="11" t="e">
        <f t="shared" si="19"/>
        <v>#DIV/0!</v>
      </c>
      <c r="M225" s="13"/>
      <c r="N225" s="12"/>
      <c r="O225" s="11" t="e">
        <f t="shared" si="20"/>
        <v>#DIV/0!</v>
      </c>
      <c r="P225" s="13"/>
      <c r="Q225" s="12"/>
      <c r="R225" s="11" t="e">
        <f t="shared" si="21"/>
        <v>#DIV/0!</v>
      </c>
      <c r="S225" s="13"/>
      <c r="T225" s="12"/>
      <c r="U225" s="11" t="e">
        <f t="shared" si="22"/>
        <v>#DIV/0!</v>
      </c>
    </row>
    <row r="226" spans="1:21" x14ac:dyDescent="0.35">
      <c r="A226" s="8">
        <v>211</v>
      </c>
      <c r="B226" s="10" t="s">
        <v>214</v>
      </c>
      <c r="C226" s="10" t="s">
        <v>238</v>
      </c>
      <c r="D226" s="13"/>
      <c r="E226" s="12" t="e">
        <f>#REF!</f>
        <v>#REF!</v>
      </c>
      <c r="F226" s="11" t="e">
        <f t="shared" si="23"/>
        <v>#REF!</v>
      </c>
      <c r="G226" s="13"/>
      <c r="H226" s="12"/>
      <c r="I226" s="11" t="e">
        <f t="shared" si="18"/>
        <v>#DIV/0!</v>
      </c>
      <c r="J226" s="13"/>
      <c r="K226" s="12"/>
      <c r="L226" s="11" t="e">
        <f t="shared" si="19"/>
        <v>#DIV/0!</v>
      </c>
      <c r="M226" s="13"/>
      <c r="N226" s="12"/>
      <c r="O226" s="11" t="e">
        <f t="shared" si="20"/>
        <v>#DIV/0!</v>
      </c>
      <c r="P226" s="13"/>
      <c r="Q226" s="12"/>
      <c r="R226" s="11" t="e">
        <f t="shared" si="21"/>
        <v>#DIV/0!</v>
      </c>
      <c r="S226" s="13"/>
      <c r="T226" s="12"/>
      <c r="U226" s="11" t="e">
        <f t="shared" si="22"/>
        <v>#DIV/0!</v>
      </c>
    </row>
    <row r="227" spans="1:21" x14ac:dyDescent="0.35">
      <c r="A227" s="8">
        <v>212</v>
      </c>
      <c r="B227" s="10" t="s">
        <v>214</v>
      </c>
      <c r="C227" s="10" t="s">
        <v>239</v>
      </c>
      <c r="D227" s="13"/>
      <c r="E227" s="12" t="e">
        <f>#REF!</f>
        <v>#REF!</v>
      </c>
      <c r="F227" s="11" t="e">
        <f t="shared" si="23"/>
        <v>#REF!</v>
      </c>
      <c r="G227" s="13"/>
      <c r="H227" s="12"/>
      <c r="I227" s="11" t="e">
        <f t="shared" si="18"/>
        <v>#DIV/0!</v>
      </c>
      <c r="J227" s="13"/>
      <c r="K227" s="12"/>
      <c r="L227" s="11" t="e">
        <f t="shared" si="19"/>
        <v>#DIV/0!</v>
      </c>
      <c r="M227" s="13"/>
      <c r="N227" s="12"/>
      <c r="O227" s="11" t="e">
        <f t="shared" si="20"/>
        <v>#DIV/0!</v>
      </c>
      <c r="P227" s="13"/>
      <c r="Q227" s="12"/>
      <c r="R227" s="11" t="e">
        <f t="shared" si="21"/>
        <v>#DIV/0!</v>
      </c>
      <c r="S227" s="13"/>
      <c r="T227" s="12"/>
      <c r="U227" s="11" t="e">
        <f t="shared" si="22"/>
        <v>#DIV/0!</v>
      </c>
    </row>
    <row r="228" spans="1:21" x14ac:dyDescent="0.35">
      <c r="A228" s="8">
        <v>213</v>
      </c>
      <c r="B228" s="10" t="s">
        <v>214</v>
      </c>
      <c r="C228" s="10" t="s">
        <v>240</v>
      </c>
      <c r="D228" s="13"/>
      <c r="E228" s="12" t="e">
        <f>#REF!</f>
        <v>#REF!</v>
      </c>
      <c r="F228" s="11" t="e">
        <f t="shared" si="23"/>
        <v>#REF!</v>
      </c>
      <c r="G228" s="13"/>
      <c r="H228" s="12"/>
      <c r="I228" s="11" t="e">
        <f t="shared" si="18"/>
        <v>#DIV/0!</v>
      </c>
      <c r="J228" s="13"/>
      <c r="K228" s="12"/>
      <c r="L228" s="11" t="e">
        <f t="shared" si="19"/>
        <v>#DIV/0!</v>
      </c>
      <c r="M228" s="13"/>
      <c r="N228" s="12"/>
      <c r="O228" s="11" t="e">
        <f t="shared" si="20"/>
        <v>#DIV/0!</v>
      </c>
      <c r="P228" s="13"/>
      <c r="Q228" s="12"/>
      <c r="R228" s="11" t="e">
        <f t="shared" si="21"/>
        <v>#DIV/0!</v>
      </c>
      <c r="S228" s="13"/>
      <c r="T228" s="12"/>
      <c r="U228" s="11" t="e">
        <f t="shared" si="22"/>
        <v>#DIV/0!</v>
      </c>
    </row>
    <row r="229" spans="1:21" x14ac:dyDescent="0.35">
      <c r="A229" s="8">
        <v>214</v>
      </c>
      <c r="B229" s="10" t="s">
        <v>214</v>
      </c>
      <c r="C229" s="10" t="s">
        <v>241</v>
      </c>
      <c r="D229" s="13"/>
      <c r="E229" s="12" t="e">
        <f>#REF!</f>
        <v>#REF!</v>
      </c>
      <c r="F229" s="11" t="e">
        <f t="shared" si="23"/>
        <v>#REF!</v>
      </c>
      <c r="G229" s="13"/>
      <c r="H229" s="12"/>
      <c r="I229" s="11" t="e">
        <f t="shared" si="18"/>
        <v>#DIV/0!</v>
      </c>
      <c r="J229" s="13"/>
      <c r="K229" s="12"/>
      <c r="L229" s="11" t="e">
        <f t="shared" si="19"/>
        <v>#DIV/0!</v>
      </c>
      <c r="M229" s="13"/>
      <c r="N229" s="12"/>
      <c r="O229" s="11" t="e">
        <f t="shared" si="20"/>
        <v>#DIV/0!</v>
      </c>
      <c r="P229" s="13"/>
      <c r="Q229" s="12"/>
      <c r="R229" s="11" t="e">
        <f t="shared" si="21"/>
        <v>#DIV/0!</v>
      </c>
      <c r="S229" s="13"/>
      <c r="T229" s="12"/>
      <c r="U229" s="11" t="e">
        <f t="shared" si="22"/>
        <v>#DIV/0!</v>
      </c>
    </row>
    <row r="230" spans="1:21" x14ac:dyDescent="0.35">
      <c r="A230" s="8">
        <v>215</v>
      </c>
      <c r="B230" s="10" t="s">
        <v>214</v>
      </c>
      <c r="C230" s="10" t="s">
        <v>242</v>
      </c>
      <c r="D230" s="13"/>
      <c r="E230" s="12" t="e">
        <f>#REF!</f>
        <v>#REF!</v>
      </c>
      <c r="F230" s="11" t="e">
        <f t="shared" si="23"/>
        <v>#REF!</v>
      </c>
      <c r="G230" s="13"/>
      <c r="H230" s="12"/>
      <c r="I230" s="11" t="e">
        <f t="shared" si="18"/>
        <v>#DIV/0!</v>
      </c>
      <c r="J230" s="13"/>
      <c r="K230" s="12"/>
      <c r="L230" s="11" t="e">
        <f t="shared" si="19"/>
        <v>#DIV/0!</v>
      </c>
      <c r="M230" s="13"/>
      <c r="N230" s="12"/>
      <c r="O230" s="11" t="e">
        <f t="shared" si="20"/>
        <v>#DIV/0!</v>
      </c>
      <c r="P230" s="13"/>
      <c r="Q230" s="12"/>
      <c r="R230" s="11" t="e">
        <f t="shared" si="21"/>
        <v>#DIV/0!</v>
      </c>
      <c r="S230" s="13"/>
      <c r="T230" s="12"/>
      <c r="U230" s="11" t="e">
        <f t="shared" si="22"/>
        <v>#DIV/0!</v>
      </c>
    </row>
    <row r="231" spans="1:21" x14ac:dyDescent="0.35">
      <c r="A231" s="8">
        <v>216</v>
      </c>
      <c r="B231" s="10" t="s">
        <v>214</v>
      </c>
      <c r="C231" s="10" t="s">
        <v>243</v>
      </c>
      <c r="D231" s="13"/>
      <c r="E231" s="12" t="e">
        <f>#REF!</f>
        <v>#REF!</v>
      </c>
      <c r="F231" s="11" t="e">
        <f t="shared" si="23"/>
        <v>#REF!</v>
      </c>
      <c r="G231" s="13"/>
      <c r="H231" s="12"/>
      <c r="I231" s="11" t="e">
        <f t="shared" si="18"/>
        <v>#DIV/0!</v>
      </c>
      <c r="J231" s="13"/>
      <c r="K231" s="12"/>
      <c r="L231" s="11" t="e">
        <f t="shared" si="19"/>
        <v>#DIV/0!</v>
      </c>
      <c r="M231" s="13"/>
      <c r="N231" s="12"/>
      <c r="O231" s="11" t="e">
        <f t="shared" si="20"/>
        <v>#DIV/0!</v>
      </c>
      <c r="P231" s="13"/>
      <c r="Q231" s="12"/>
      <c r="R231" s="11" t="e">
        <f t="shared" si="21"/>
        <v>#DIV/0!</v>
      </c>
      <c r="S231" s="13"/>
      <c r="T231" s="12"/>
      <c r="U231" s="11" t="e">
        <f t="shared" si="22"/>
        <v>#DIV/0!</v>
      </c>
    </row>
    <row r="232" spans="1:21" x14ac:dyDescent="0.35">
      <c r="A232" s="8">
        <v>217</v>
      </c>
      <c r="B232" s="10" t="s">
        <v>214</v>
      </c>
      <c r="C232" s="10" t="s">
        <v>244</v>
      </c>
      <c r="D232" s="13"/>
      <c r="E232" s="12" t="e">
        <f>#REF!</f>
        <v>#REF!</v>
      </c>
      <c r="F232" s="11" t="e">
        <f t="shared" si="23"/>
        <v>#REF!</v>
      </c>
      <c r="G232" s="13"/>
      <c r="H232" s="12"/>
      <c r="I232" s="11" t="e">
        <f t="shared" si="18"/>
        <v>#DIV/0!</v>
      </c>
      <c r="J232" s="13"/>
      <c r="K232" s="12"/>
      <c r="L232" s="11" t="e">
        <f t="shared" si="19"/>
        <v>#DIV/0!</v>
      </c>
      <c r="M232" s="13"/>
      <c r="N232" s="12"/>
      <c r="O232" s="11" t="e">
        <f t="shared" si="20"/>
        <v>#DIV/0!</v>
      </c>
      <c r="P232" s="13"/>
      <c r="Q232" s="12"/>
      <c r="R232" s="11" t="e">
        <f t="shared" si="21"/>
        <v>#DIV/0!</v>
      </c>
      <c r="S232" s="13"/>
      <c r="T232" s="12"/>
      <c r="U232" s="11" t="e">
        <f t="shared" si="22"/>
        <v>#DIV/0!</v>
      </c>
    </row>
    <row r="233" spans="1:21" x14ac:dyDescent="0.35">
      <c r="A233" s="8">
        <v>218</v>
      </c>
      <c r="B233" s="10" t="s">
        <v>214</v>
      </c>
      <c r="C233" s="10" t="s">
        <v>245</v>
      </c>
      <c r="D233" s="13"/>
      <c r="E233" s="12" t="e">
        <f>#REF!</f>
        <v>#REF!</v>
      </c>
      <c r="F233" s="11" t="e">
        <f t="shared" si="23"/>
        <v>#REF!</v>
      </c>
      <c r="G233" s="13"/>
      <c r="H233" s="12"/>
      <c r="I233" s="11" t="e">
        <f t="shared" si="18"/>
        <v>#DIV/0!</v>
      </c>
      <c r="J233" s="13"/>
      <c r="K233" s="12"/>
      <c r="L233" s="11" t="e">
        <f t="shared" si="19"/>
        <v>#DIV/0!</v>
      </c>
      <c r="M233" s="13"/>
      <c r="N233" s="12"/>
      <c r="O233" s="11" t="e">
        <f t="shared" si="20"/>
        <v>#DIV/0!</v>
      </c>
      <c r="P233" s="13"/>
      <c r="Q233" s="12"/>
      <c r="R233" s="11" t="e">
        <f t="shared" si="21"/>
        <v>#DIV/0!</v>
      </c>
      <c r="S233" s="13"/>
      <c r="T233" s="12"/>
      <c r="U233" s="11" t="e">
        <f t="shared" si="22"/>
        <v>#DIV/0!</v>
      </c>
    </row>
    <row r="234" spans="1:21" x14ac:dyDescent="0.35">
      <c r="A234" s="8">
        <v>219</v>
      </c>
      <c r="B234" s="10" t="s">
        <v>214</v>
      </c>
      <c r="C234" s="10" t="s">
        <v>246</v>
      </c>
      <c r="D234" s="13"/>
      <c r="E234" s="12" t="e">
        <f>#REF!</f>
        <v>#REF!</v>
      </c>
      <c r="F234" s="11" t="e">
        <f t="shared" si="23"/>
        <v>#REF!</v>
      </c>
      <c r="G234" s="13"/>
      <c r="H234" s="12"/>
      <c r="I234" s="11" t="e">
        <f t="shared" si="18"/>
        <v>#DIV/0!</v>
      </c>
      <c r="J234" s="13"/>
      <c r="K234" s="12"/>
      <c r="L234" s="11" t="e">
        <f t="shared" si="19"/>
        <v>#DIV/0!</v>
      </c>
      <c r="M234" s="13"/>
      <c r="N234" s="12"/>
      <c r="O234" s="11" t="e">
        <f t="shared" si="20"/>
        <v>#DIV/0!</v>
      </c>
      <c r="P234" s="13"/>
      <c r="Q234" s="12"/>
      <c r="R234" s="11" t="e">
        <f t="shared" si="21"/>
        <v>#DIV/0!</v>
      </c>
      <c r="S234" s="13"/>
      <c r="T234" s="12"/>
      <c r="U234" s="11" t="e">
        <f t="shared" si="22"/>
        <v>#DIV/0!</v>
      </c>
    </row>
    <row r="235" spans="1:21" x14ac:dyDescent="0.35">
      <c r="A235" s="8">
        <v>220</v>
      </c>
      <c r="B235" s="10" t="s">
        <v>214</v>
      </c>
      <c r="C235" s="10" t="s">
        <v>247</v>
      </c>
      <c r="D235" s="13"/>
      <c r="E235" s="12" t="e">
        <f>#REF!</f>
        <v>#REF!</v>
      </c>
      <c r="F235" s="11" t="e">
        <f t="shared" si="23"/>
        <v>#REF!</v>
      </c>
      <c r="G235" s="13"/>
      <c r="H235" s="12"/>
      <c r="I235" s="11" t="e">
        <f t="shared" si="18"/>
        <v>#DIV/0!</v>
      </c>
      <c r="J235" s="13"/>
      <c r="K235" s="12"/>
      <c r="L235" s="11" t="e">
        <f t="shared" si="19"/>
        <v>#DIV/0!</v>
      </c>
      <c r="M235" s="13"/>
      <c r="N235" s="12"/>
      <c r="O235" s="11" t="e">
        <f t="shared" si="20"/>
        <v>#DIV/0!</v>
      </c>
      <c r="P235" s="13"/>
      <c r="Q235" s="12"/>
      <c r="R235" s="11" t="e">
        <f t="shared" si="21"/>
        <v>#DIV/0!</v>
      </c>
      <c r="S235" s="13"/>
      <c r="T235" s="12"/>
      <c r="U235" s="11" t="e">
        <f t="shared" si="22"/>
        <v>#DIV/0!</v>
      </c>
    </row>
    <row r="236" spans="1:21" x14ac:dyDescent="0.35">
      <c r="A236" s="8">
        <v>221</v>
      </c>
      <c r="B236" s="10" t="s">
        <v>214</v>
      </c>
      <c r="C236" s="10" t="s">
        <v>248</v>
      </c>
      <c r="D236" s="13"/>
      <c r="E236" s="12" t="e">
        <f>#REF!</f>
        <v>#REF!</v>
      </c>
      <c r="F236" s="11" t="e">
        <f t="shared" si="23"/>
        <v>#REF!</v>
      </c>
      <c r="G236" s="13"/>
      <c r="H236" s="12"/>
      <c r="I236" s="11" t="e">
        <f t="shared" si="18"/>
        <v>#DIV/0!</v>
      </c>
      <c r="J236" s="13"/>
      <c r="K236" s="12"/>
      <c r="L236" s="11" t="e">
        <f t="shared" si="19"/>
        <v>#DIV/0!</v>
      </c>
      <c r="M236" s="13"/>
      <c r="N236" s="12"/>
      <c r="O236" s="11" t="e">
        <f t="shared" si="20"/>
        <v>#DIV/0!</v>
      </c>
      <c r="P236" s="13"/>
      <c r="Q236" s="12"/>
      <c r="R236" s="11" t="e">
        <f t="shared" si="21"/>
        <v>#DIV/0!</v>
      </c>
      <c r="S236" s="13"/>
      <c r="T236" s="12"/>
      <c r="U236" s="11" t="e">
        <f t="shared" si="22"/>
        <v>#DIV/0!</v>
      </c>
    </row>
    <row r="237" spans="1:21" x14ac:dyDescent="0.35">
      <c r="A237" s="8">
        <v>222</v>
      </c>
      <c r="B237" s="10" t="s">
        <v>214</v>
      </c>
      <c r="C237" s="10" t="s">
        <v>249</v>
      </c>
      <c r="D237" s="13"/>
      <c r="E237" s="12" t="e">
        <f>#REF!</f>
        <v>#REF!</v>
      </c>
      <c r="F237" s="11" t="e">
        <f t="shared" si="23"/>
        <v>#REF!</v>
      </c>
      <c r="G237" s="13"/>
      <c r="H237" s="12"/>
      <c r="I237" s="11" t="e">
        <f t="shared" si="18"/>
        <v>#DIV/0!</v>
      </c>
      <c r="J237" s="13"/>
      <c r="K237" s="12"/>
      <c r="L237" s="11" t="e">
        <f t="shared" si="19"/>
        <v>#DIV/0!</v>
      </c>
      <c r="M237" s="13"/>
      <c r="N237" s="12"/>
      <c r="O237" s="11" t="e">
        <f t="shared" si="20"/>
        <v>#DIV/0!</v>
      </c>
      <c r="P237" s="13"/>
      <c r="Q237" s="12"/>
      <c r="R237" s="11" t="e">
        <f t="shared" si="21"/>
        <v>#DIV/0!</v>
      </c>
      <c r="S237" s="13"/>
      <c r="T237" s="12"/>
      <c r="U237" s="11" t="e">
        <f t="shared" si="22"/>
        <v>#DIV/0!</v>
      </c>
    </row>
    <row r="238" spans="1:21" x14ac:dyDescent="0.35">
      <c r="A238" s="14"/>
      <c r="B238" s="16" t="s">
        <v>214</v>
      </c>
      <c r="C238" s="16"/>
      <c r="D238" s="13"/>
      <c r="E238" s="12" t="e">
        <f>#REF!</f>
        <v>#REF!</v>
      </c>
      <c r="F238" s="11" t="e">
        <f t="shared" si="23"/>
        <v>#REF!</v>
      </c>
      <c r="G238" s="13"/>
      <c r="H238" s="12"/>
      <c r="I238" s="11" t="e">
        <f t="shared" si="18"/>
        <v>#DIV/0!</v>
      </c>
      <c r="J238" s="13"/>
      <c r="K238" s="12"/>
      <c r="L238" s="11" t="e">
        <f t="shared" si="19"/>
        <v>#DIV/0!</v>
      </c>
      <c r="M238" s="13"/>
      <c r="N238" s="12"/>
      <c r="O238" s="11" t="e">
        <f t="shared" si="20"/>
        <v>#DIV/0!</v>
      </c>
      <c r="P238" s="13"/>
      <c r="Q238" s="12"/>
      <c r="R238" s="11" t="e">
        <f t="shared" si="21"/>
        <v>#DIV/0!</v>
      </c>
      <c r="S238" s="13"/>
      <c r="T238" s="12"/>
      <c r="U238" s="11" t="e">
        <f t="shared" si="22"/>
        <v>#DIV/0!</v>
      </c>
    </row>
    <row r="239" spans="1:21" x14ac:dyDescent="0.35">
      <c r="A239" s="8">
        <v>223</v>
      </c>
      <c r="B239" s="10" t="s">
        <v>250</v>
      </c>
      <c r="C239" s="10" t="s">
        <v>251</v>
      </c>
      <c r="D239" s="13"/>
      <c r="E239" s="12" t="e">
        <f>#REF!</f>
        <v>#REF!</v>
      </c>
      <c r="F239" s="11" t="e">
        <f t="shared" si="23"/>
        <v>#REF!</v>
      </c>
      <c r="G239" s="13"/>
      <c r="H239" s="12"/>
      <c r="I239" s="11" t="e">
        <f t="shared" si="18"/>
        <v>#DIV/0!</v>
      </c>
      <c r="J239" s="13"/>
      <c r="K239" s="12"/>
      <c r="L239" s="11" t="e">
        <f t="shared" si="19"/>
        <v>#DIV/0!</v>
      </c>
      <c r="M239" s="13"/>
      <c r="N239" s="12"/>
      <c r="O239" s="11" t="e">
        <f t="shared" si="20"/>
        <v>#DIV/0!</v>
      </c>
      <c r="P239" s="13"/>
      <c r="Q239" s="12"/>
      <c r="R239" s="11" t="e">
        <f t="shared" si="21"/>
        <v>#DIV/0!</v>
      </c>
      <c r="S239" s="13"/>
      <c r="T239" s="12"/>
      <c r="U239" s="11" t="e">
        <f t="shared" si="22"/>
        <v>#DIV/0!</v>
      </c>
    </row>
    <row r="240" spans="1:21" x14ac:dyDescent="0.35">
      <c r="A240" s="8">
        <v>224</v>
      </c>
      <c r="B240" s="10" t="s">
        <v>250</v>
      </c>
      <c r="C240" s="10" t="s">
        <v>252</v>
      </c>
      <c r="D240" s="13"/>
      <c r="E240" s="12" t="e">
        <f>#REF!</f>
        <v>#REF!</v>
      </c>
      <c r="F240" s="11" t="e">
        <f t="shared" si="23"/>
        <v>#REF!</v>
      </c>
      <c r="G240" s="13"/>
      <c r="H240" s="12"/>
      <c r="I240" s="11" t="e">
        <f t="shared" si="18"/>
        <v>#DIV/0!</v>
      </c>
      <c r="J240" s="13"/>
      <c r="K240" s="12"/>
      <c r="L240" s="11" t="e">
        <f t="shared" si="19"/>
        <v>#DIV/0!</v>
      </c>
      <c r="M240" s="13"/>
      <c r="N240" s="12"/>
      <c r="O240" s="11" t="e">
        <f t="shared" si="20"/>
        <v>#DIV/0!</v>
      </c>
      <c r="P240" s="13"/>
      <c r="Q240" s="12"/>
      <c r="R240" s="11" t="e">
        <f t="shared" si="21"/>
        <v>#DIV/0!</v>
      </c>
      <c r="S240" s="13"/>
      <c r="T240" s="12"/>
      <c r="U240" s="11" t="e">
        <f t="shared" si="22"/>
        <v>#DIV/0!</v>
      </c>
    </row>
    <row r="241" spans="1:21" x14ac:dyDescent="0.35">
      <c r="A241" s="8">
        <v>225</v>
      </c>
      <c r="B241" s="10" t="s">
        <v>250</v>
      </c>
      <c r="C241" s="10" t="s">
        <v>253</v>
      </c>
      <c r="D241" s="13"/>
      <c r="E241" s="12" t="e">
        <f>#REF!</f>
        <v>#REF!</v>
      </c>
      <c r="F241" s="11" t="e">
        <f t="shared" si="23"/>
        <v>#REF!</v>
      </c>
      <c r="G241" s="13"/>
      <c r="H241" s="12"/>
      <c r="I241" s="11" t="e">
        <f t="shared" si="18"/>
        <v>#DIV/0!</v>
      </c>
      <c r="J241" s="13"/>
      <c r="K241" s="12"/>
      <c r="L241" s="11" t="e">
        <f t="shared" si="19"/>
        <v>#DIV/0!</v>
      </c>
      <c r="M241" s="13"/>
      <c r="N241" s="12"/>
      <c r="O241" s="11" t="e">
        <f t="shared" si="20"/>
        <v>#DIV/0!</v>
      </c>
      <c r="P241" s="13"/>
      <c r="Q241" s="12"/>
      <c r="R241" s="11" t="e">
        <f t="shared" si="21"/>
        <v>#DIV/0!</v>
      </c>
      <c r="S241" s="13"/>
      <c r="T241" s="12"/>
      <c r="U241" s="11" t="e">
        <f t="shared" si="22"/>
        <v>#DIV/0!</v>
      </c>
    </row>
    <row r="242" spans="1:21" x14ac:dyDescent="0.35">
      <c r="A242" s="8">
        <v>226</v>
      </c>
      <c r="B242" s="10" t="s">
        <v>250</v>
      </c>
      <c r="C242" s="10" t="s">
        <v>254</v>
      </c>
      <c r="D242" s="13"/>
      <c r="E242" s="12" t="e">
        <f>#REF!</f>
        <v>#REF!</v>
      </c>
      <c r="F242" s="11" t="e">
        <f t="shared" si="23"/>
        <v>#REF!</v>
      </c>
      <c r="G242" s="13"/>
      <c r="H242" s="12"/>
      <c r="I242" s="11" t="e">
        <f t="shared" si="18"/>
        <v>#DIV/0!</v>
      </c>
      <c r="J242" s="13"/>
      <c r="K242" s="12"/>
      <c r="L242" s="11" t="e">
        <f t="shared" si="19"/>
        <v>#DIV/0!</v>
      </c>
      <c r="M242" s="13"/>
      <c r="N242" s="12"/>
      <c r="O242" s="11" t="e">
        <f t="shared" si="20"/>
        <v>#DIV/0!</v>
      </c>
      <c r="P242" s="13"/>
      <c r="Q242" s="12"/>
      <c r="R242" s="11" t="e">
        <f t="shared" si="21"/>
        <v>#DIV/0!</v>
      </c>
      <c r="S242" s="13"/>
      <c r="T242" s="12"/>
      <c r="U242" s="11" t="e">
        <f t="shared" si="22"/>
        <v>#DIV/0!</v>
      </c>
    </row>
    <row r="243" spans="1:21" x14ac:dyDescent="0.35">
      <c r="A243" s="8">
        <v>227</v>
      </c>
      <c r="B243" s="10" t="s">
        <v>250</v>
      </c>
      <c r="C243" s="10" t="s">
        <v>255</v>
      </c>
      <c r="D243" s="13"/>
      <c r="E243" s="12" t="e">
        <f>#REF!</f>
        <v>#REF!</v>
      </c>
      <c r="F243" s="11" t="e">
        <f t="shared" si="23"/>
        <v>#REF!</v>
      </c>
      <c r="G243" s="13"/>
      <c r="H243" s="12"/>
      <c r="I243" s="11" t="e">
        <f t="shared" si="18"/>
        <v>#DIV/0!</v>
      </c>
      <c r="J243" s="13"/>
      <c r="K243" s="12"/>
      <c r="L243" s="11" t="e">
        <f t="shared" si="19"/>
        <v>#DIV/0!</v>
      </c>
      <c r="M243" s="13"/>
      <c r="N243" s="12"/>
      <c r="O243" s="11" t="e">
        <f t="shared" si="20"/>
        <v>#DIV/0!</v>
      </c>
      <c r="P243" s="13"/>
      <c r="Q243" s="12"/>
      <c r="R243" s="11" t="e">
        <f t="shared" si="21"/>
        <v>#DIV/0!</v>
      </c>
      <c r="S243" s="13"/>
      <c r="T243" s="12"/>
      <c r="U243" s="11" t="e">
        <f t="shared" si="22"/>
        <v>#DIV/0!</v>
      </c>
    </row>
    <row r="244" spans="1:21" x14ac:dyDescent="0.35">
      <c r="A244" s="14"/>
      <c r="B244" s="16" t="s">
        <v>250</v>
      </c>
      <c r="C244" s="16"/>
      <c r="D244" s="13"/>
      <c r="E244" s="12" t="e">
        <f>#REF!</f>
        <v>#REF!</v>
      </c>
      <c r="F244" s="11" t="e">
        <f t="shared" si="23"/>
        <v>#REF!</v>
      </c>
      <c r="G244" s="13"/>
      <c r="H244" s="12"/>
      <c r="I244" s="11" t="e">
        <f t="shared" si="18"/>
        <v>#DIV/0!</v>
      </c>
      <c r="J244" s="13"/>
      <c r="K244" s="12"/>
      <c r="L244" s="11" t="e">
        <f t="shared" si="19"/>
        <v>#DIV/0!</v>
      </c>
      <c r="M244" s="13"/>
      <c r="N244" s="12"/>
      <c r="O244" s="11" t="e">
        <f t="shared" si="20"/>
        <v>#DIV/0!</v>
      </c>
      <c r="P244" s="13"/>
      <c r="Q244" s="12"/>
      <c r="R244" s="11" t="e">
        <f t="shared" si="21"/>
        <v>#DIV/0!</v>
      </c>
      <c r="S244" s="13"/>
      <c r="T244" s="12"/>
      <c r="U244" s="11" t="e">
        <f t="shared" si="22"/>
        <v>#DIV/0!</v>
      </c>
    </row>
    <row r="245" spans="1:21" x14ac:dyDescent="0.35">
      <c r="A245" s="8">
        <v>228</v>
      </c>
      <c r="B245" s="10" t="s">
        <v>256</v>
      </c>
      <c r="C245" s="10" t="s">
        <v>257</v>
      </c>
      <c r="D245" s="13"/>
      <c r="E245" s="12" t="e">
        <f>#REF!</f>
        <v>#REF!</v>
      </c>
      <c r="F245" s="11" t="e">
        <f t="shared" si="23"/>
        <v>#REF!</v>
      </c>
      <c r="G245" s="13"/>
      <c r="H245" s="12"/>
      <c r="I245" s="11" t="e">
        <f t="shared" si="18"/>
        <v>#DIV/0!</v>
      </c>
      <c r="J245" s="13"/>
      <c r="K245" s="12"/>
      <c r="L245" s="11" t="e">
        <f t="shared" si="19"/>
        <v>#DIV/0!</v>
      </c>
      <c r="M245" s="13"/>
      <c r="N245" s="12"/>
      <c r="O245" s="11" t="e">
        <f t="shared" si="20"/>
        <v>#DIV/0!</v>
      </c>
      <c r="P245" s="13"/>
      <c r="Q245" s="12"/>
      <c r="R245" s="11" t="e">
        <f t="shared" si="21"/>
        <v>#DIV/0!</v>
      </c>
      <c r="S245" s="13"/>
      <c r="T245" s="12"/>
      <c r="U245" s="11" t="e">
        <f t="shared" si="22"/>
        <v>#DIV/0!</v>
      </c>
    </row>
    <row r="246" spans="1:21" x14ac:dyDescent="0.35">
      <c r="A246" s="8">
        <v>229</v>
      </c>
      <c r="B246" s="10" t="s">
        <v>256</v>
      </c>
      <c r="C246" s="10" t="s">
        <v>258</v>
      </c>
      <c r="D246" s="13"/>
      <c r="E246" s="12" t="e">
        <f>#REF!</f>
        <v>#REF!</v>
      </c>
      <c r="F246" s="11" t="e">
        <f t="shared" si="23"/>
        <v>#REF!</v>
      </c>
      <c r="G246" s="13"/>
      <c r="H246" s="12"/>
      <c r="I246" s="11" t="e">
        <f t="shared" si="18"/>
        <v>#DIV/0!</v>
      </c>
      <c r="J246" s="13"/>
      <c r="K246" s="12"/>
      <c r="L246" s="11" t="e">
        <f t="shared" si="19"/>
        <v>#DIV/0!</v>
      </c>
      <c r="M246" s="13"/>
      <c r="N246" s="12"/>
      <c r="O246" s="11" t="e">
        <f t="shared" si="20"/>
        <v>#DIV/0!</v>
      </c>
      <c r="P246" s="13"/>
      <c r="Q246" s="12"/>
      <c r="R246" s="11" t="e">
        <f t="shared" si="21"/>
        <v>#DIV/0!</v>
      </c>
      <c r="S246" s="13"/>
      <c r="T246" s="12"/>
      <c r="U246" s="11" t="e">
        <f t="shared" si="22"/>
        <v>#DIV/0!</v>
      </c>
    </row>
    <row r="247" spans="1:21" x14ac:dyDescent="0.35">
      <c r="A247" s="8">
        <v>230</v>
      </c>
      <c r="B247" s="10" t="s">
        <v>256</v>
      </c>
      <c r="C247" s="10" t="s">
        <v>259</v>
      </c>
      <c r="D247" s="13"/>
      <c r="E247" s="12" t="e">
        <f>#REF!</f>
        <v>#REF!</v>
      </c>
      <c r="F247" s="11" t="e">
        <f t="shared" si="23"/>
        <v>#REF!</v>
      </c>
      <c r="G247" s="13"/>
      <c r="H247" s="12"/>
      <c r="I247" s="11" t="e">
        <f t="shared" si="18"/>
        <v>#DIV/0!</v>
      </c>
      <c r="J247" s="13"/>
      <c r="K247" s="12"/>
      <c r="L247" s="11" t="e">
        <f t="shared" si="19"/>
        <v>#DIV/0!</v>
      </c>
      <c r="M247" s="13"/>
      <c r="N247" s="12"/>
      <c r="O247" s="11" t="e">
        <f t="shared" si="20"/>
        <v>#DIV/0!</v>
      </c>
      <c r="P247" s="13"/>
      <c r="Q247" s="12"/>
      <c r="R247" s="11" t="e">
        <f t="shared" si="21"/>
        <v>#DIV/0!</v>
      </c>
      <c r="S247" s="13"/>
      <c r="T247" s="12"/>
      <c r="U247" s="11" t="e">
        <f t="shared" si="22"/>
        <v>#DIV/0!</v>
      </c>
    </row>
    <row r="248" spans="1:21" x14ac:dyDescent="0.35">
      <c r="A248" s="8">
        <v>231</v>
      </c>
      <c r="B248" s="10" t="s">
        <v>256</v>
      </c>
      <c r="C248" s="10" t="s">
        <v>260</v>
      </c>
      <c r="D248" s="13"/>
      <c r="E248" s="12" t="e">
        <f>#REF!</f>
        <v>#REF!</v>
      </c>
      <c r="F248" s="11" t="e">
        <f t="shared" si="23"/>
        <v>#REF!</v>
      </c>
      <c r="G248" s="13"/>
      <c r="H248" s="12"/>
      <c r="I248" s="11" t="e">
        <f t="shared" si="18"/>
        <v>#DIV/0!</v>
      </c>
      <c r="J248" s="13"/>
      <c r="K248" s="12"/>
      <c r="L248" s="11" t="e">
        <f t="shared" si="19"/>
        <v>#DIV/0!</v>
      </c>
      <c r="M248" s="13"/>
      <c r="N248" s="12"/>
      <c r="O248" s="11" t="e">
        <f t="shared" si="20"/>
        <v>#DIV/0!</v>
      </c>
      <c r="P248" s="13"/>
      <c r="Q248" s="12"/>
      <c r="R248" s="11" t="e">
        <f t="shared" si="21"/>
        <v>#DIV/0!</v>
      </c>
      <c r="S248" s="13"/>
      <c r="T248" s="12"/>
      <c r="U248" s="11" t="e">
        <f t="shared" si="22"/>
        <v>#DIV/0!</v>
      </c>
    </row>
    <row r="249" spans="1:21" x14ac:dyDescent="0.35">
      <c r="A249" s="8">
        <v>232</v>
      </c>
      <c r="B249" s="10" t="s">
        <v>256</v>
      </c>
      <c r="C249" s="10" t="s">
        <v>261</v>
      </c>
      <c r="D249" s="13"/>
      <c r="E249" s="12" t="e">
        <f>#REF!</f>
        <v>#REF!</v>
      </c>
      <c r="F249" s="11" t="e">
        <f t="shared" si="23"/>
        <v>#REF!</v>
      </c>
      <c r="G249" s="13"/>
      <c r="H249" s="12"/>
      <c r="I249" s="11" t="e">
        <f t="shared" si="18"/>
        <v>#DIV/0!</v>
      </c>
      <c r="J249" s="13"/>
      <c r="K249" s="12"/>
      <c r="L249" s="11" t="e">
        <f t="shared" si="19"/>
        <v>#DIV/0!</v>
      </c>
      <c r="M249" s="13"/>
      <c r="N249" s="12"/>
      <c r="O249" s="11" t="e">
        <f t="shared" si="20"/>
        <v>#DIV/0!</v>
      </c>
      <c r="P249" s="13"/>
      <c r="Q249" s="12"/>
      <c r="R249" s="11" t="e">
        <f t="shared" si="21"/>
        <v>#DIV/0!</v>
      </c>
      <c r="S249" s="13"/>
      <c r="T249" s="12"/>
      <c r="U249" s="11" t="e">
        <f t="shared" si="22"/>
        <v>#DIV/0!</v>
      </c>
    </row>
    <row r="250" spans="1:21" x14ac:dyDescent="0.35">
      <c r="A250" s="8">
        <v>233</v>
      </c>
      <c r="B250" s="10" t="s">
        <v>256</v>
      </c>
      <c r="C250" s="10" t="s">
        <v>262</v>
      </c>
      <c r="D250" s="13"/>
      <c r="E250" s="12" t="e">
        <f>#REF!</f>
        <v>#REF!</v>
      </c>
      <c r="F250" s="11" t="e">
        <f t="shared" si="23"/>
        <v>#REF!</v>
      </c>
      <c r="G250" s="13"/>
      <c r="H250" s="12"/>
      <c r="I250" s="11" t="e">
        <f t="shared" si="18"/>
        <v>#DIV/0!</v>
      </c>
      <c r="J250" s="13"/>
      <c r="K250" s="12"/>
      <c r="L250" s="11" t="e">
        <f t="shared" si="19"/>
        <v>#DIV/0!</v>
      </c>
      <c r="M250" s="13"/>
      <c r="N250" s="12"/>
      <c r="O250" s="11" t="e">
        <f t="shared" si="20"/>
        <v>#DIV/0!</v>
      </c>
      <c r="P250" s="13"/>
      <c r="Q250" s="12"/>
      <c r="R250" s="11" t="e">
        <f t="shared" si="21"/>
        <v>#DIV/0!</v>
      </c>
      <c r="S250" s="13"/>
      <c r="T250" s="12"/>
      <c r="U250" s="11" t="e">
        <f t="shared" si="22"/>
        <v>#DIV/0!</v>
      </c>
    </row>
    <row r="251" spans="1:21" x14ac:dyDescent="0.35">
      <c r="A251" s="8">
        <v>234</v>
      </c>
      <c r="B251" s="10" t="s">
        <v>256</v>
      </c>
      <c r="C251" s="10" t="s">
        <v>263</v>
      </c>
      <c r="D251" s="13"/>
      <c r="E251" s="12" t="e">
        <f>#REF!</f>
        <v>#REF!</v>
      </c>
      <c r="F251" s="11" t="e">
        <f t="shared" si="23"/>
        <v>#REF!</v>
      </c>
      <c r="G251" s="13"/>
      <c r="H251" s="12"/>
      <c r="I251" s="11" t="e">
        <f t="shared" si="18"/>
        <v>#DIV/0!</v>
      </c>
      <c r="J251" s="13"/>
      <c r="K251" s="12"/>
      <c r="L251" s="11" t="e">
        <f t="shared" si="19"/>
        <v>#DIV/0!</v>
      </c>
      <c r="M251" s="13"/>
      <c r="N251" s="12"/>
      <c r="O251" s="11" t="e">
        <f t="shared" si="20"/>
        <v>#DIV/0!</v>
      </c>
      <c r="P251" s="13"/>
      <c r="Q251" s="12"/>
      <c r="R251" s="11" t="e">
        <f t="shared" si="21"/>
        <v>#DIV/0!</v>
      </c>
      <c r="S251" s="13"/>
      <c r="T251" s="12"/>
      <c r="U251" s="11" t="e">
        <f t="shared" si="22"/>
        <v>#DIV/0!</v>
      </c>
    </row>
    <row r="252" spans="1:21" x14ac:dyDescent="0.35">
      <c r="A252" s="8">
        <v>235</v>
      </c>
      <c r="B252" s="10" t="s">
        <v>256</v>
      </c>
      <c r="C252" s="10" t="s">
        <v>264</v>
      </c>
      <c r="D252" s="13"/>
      <c r="E252" s="12" t="e">
        <f>#REF!</f>
        <v>#REF!</v>
      </c>
      <c r="F252" s="11" t="e">
        <f t="shared" si="23"/>
        <v>#REF!</v>
      </c>
      <c r="G252" s="13"/>
      <c r="H252" s="12"/>
      <c r="I252" s="11" t="e">
        <f t="shared" si="18"/>
        <v>#DIV/0!</v>
      </c>
      <c r="J252" s="13"/>
      <c r="K252" s="12"/>
      <c r="L252" s="11" t="e">
        <f t="shared" si="19"/>
        <v>#DIV/0!</v>
      </c>
      <c r="M252" s="13"/>
      <c r="N252" s="12"/>
      <c r="O252" s="11" t="e">
        <f t="shared" si="20"/>
        <v>#DIV/0!</v>
      </c>
      <c r="P252" s="13"/>
      <c r="Q252" s="12"/>
      <c r="R252" s="11" t="e">
        <f t="shared" si="21"/>
        <v>#DIV/0!</v>
      </c>
      <c r="S252" s="13"/>
      <c r="T252" s="12"/>
      <c r="U252" s="11" t="e">
        <f t="shared" si="22"/>
        <v>#DIV/0!</v>
      </c>
    </row>
    <row r="253" spans="1:21" x14ac:dyDescent="0.35">
      <c r="A253" s="8">
        <v>236</v>
      </c>
      <c r="B253" s="10" t="s">
        <v>256</v>
      </c>
      <c r="C253" s="10" t="s">
        <v>265</v>
      </c>
      <c r="D253" s="13"/>
      <c r="E253" s="12" t="e">
        <f>#REF!</f>
        <v>#REF!</v>
      </c>
      <c r="F253" s="11" t="e">
        <f t="shared" si="23"/>
        <v>#REF!</v>
      </c>
      <c r="G253" s="13"/>
      <c r="H253" s="12"/>
      <c r="I253" s="11" t="e">
        <f t="shared" si="18"/>
        <v>#DIV/0!</v>
      </c>
      <c r="J253" s="13"/>
      <c r="K253" s="12"/>
      <c r="L253" s="11" t="e">
        <f t="shared" si="19"/>
        <v>#DIV/0!</v>
      </c>
      <c r="M253" s="13"/>
      <c r="N253" s="12"/>
      <c r="O253" s="11" t="e">
        <f t="shared" si="20"/>
        <v>#DIV/0!</v>
      </c>
      <c r="P253" s="13"/>
      <c r="Q253" s="12"/>
      <c r="R253" s="11" t="e">
        <f t="shared" si="21"/>
        <v>#DIV/0!</v>
      </c>
      <c r="S253" s="13"/>
      <c r="T253" s="12"/>
      <c r="U253" s="11" t="e">
        <f t="shared" si="22"/>
        <v>#DIV/0!</v>
      </c>
    </row>
    <row r="254" spans="1:21" x14ac:dyDescent="0.35">
      <c r="A254" s="8">
        <v>237</v>
      </c>
      <c r="B254" s="10" t="s">
        <v>256</v>
      </c>
      <c r="C254" s="10" t="s">
        <v>266</v>
      </c>
      <c r="D254" s="13"/>
      <c r="E254" s="12" t="e">
        <f>#REF!</f>
        <v>#REF!</v>
      </c>
      <c r="F254" s="11" t="e">
        <f t="shared" si="23"/>
        <v>#REF!</v>
      </c>
      <c r="G254" s="13"/>
      <c r="H254" s="12"/>
      <c r="I254" s="11" t="e">
        <f t="shared" si="18"/>
        <v>#DIV/0!</v>
      </c>
      <c r="J254" s="13"/>
      <c r="K254" s="12"/>
      <c r="L254" s="11" t="e">
        <f t="shared" si="19"/>
        <v>#DIV/0!</v>
      </c>
      <c r="M254" s="13"/>
      <c r="N254" s="12"/>
      <c r="O254" s="11" t="e">
        <f t="shared" si="20"/>
        <v>#DIV/0!</v>
      </c>
      <c r="P254" s="13"/>
      <c r="Q254" s="12"/>
      <c r="R254" s="11" t="e">
        <f t="shared" si="21"/>
        <v>#DIV/0!</v>
      </c>
      <c r="S254" s="13"/>
      <c r="T254" s="12"/>
      <c r="U254" s="11" t="e">
        <f t="shared" si="22"/>
        <v>#DIV/0!</v>
      </c>
    </row>
    <row r="255" spans="1:21" x14ac:dyDescent="0.35">
      <c r="A255" s="8">
        <v>238</v>
      </c>
      <c r="B255" s="10" t="s">
        <v>256</v>
      </c>
      <c r="C255" s="10" t="s">
        <v>267</v>
      </c>
      <c r="D255" s="13"/>
      <c r="E255" s="12" t="e">
        <f>#REF!</f>
        <v>#REF!</v>
      </c>
      <c r="F255" s="11" t="e">
        <f t="shared" si="23"/>
        <v>#REF!</v>
      </c>
      <c r="G255" s="13"/>
      <c r="H255" s="12"/>
      <c r="I255" s="11" t="e">
        <f t="shared" si="18"/>
        <v>#DIV/0!</v>
      </c>
      <c r="J255" s="13"/>
      <c r="K255" s="12"/>
      <c r="L255" s="11" t="e">
        <f t="shared" si="19"/>
        <v>#DIV/0!</v>
      </c>
      <c r="M255" s="13"/>
      <c r="N255" s="12"/>
      <c r="O255" s="11" t="e">
        <f t="shared" si="20"/>
        <v>#DIV/0!</v>
      </c>
      <c r="P255" s="13"/>
      <c r="Q255" s="12"/>
      <c r="R255" s="11" t="e">
        <f t="shared" si="21"/>
        <v>#DIV/0!</v>
      </c>
      <c r="S255" s="13"/>
      <c r="T255" s="12"/>
      <c r="U255" s="11" t="e">
        <f t="shared" si="22"/>
        <v>#DIV/0!</v>
      </c>
    </row>
    <row r="256" spans="1:21" x14ac:dyDescent="0.35">
      <c r="A256" s="8">
        <v>239</v>
      </c>
      <c r="B256" s="10" t="s">
        <v>256</v>
      </c>
      <c r="C256" s="10" t="s">
        <v>268</v>
      </c>
      <c r="D256" s="13"/>
      <c r="E256" s="12" t="e">
        <f>#REF!</f>
        <v>#REF!</v>
      </c>
      <c r="F256" s="11" t="e">
        <f t="shared" si="23"/>
        <v>#REF!</v>
      </c>
      <c r="G256" s="13"/>
      <c r="H256" s="12"/>
      <c r="I256" s="11" t="e">
        <f t="shared" si="18"/>
        <v>#DIV/0!</v>
      </c>
      <c r="J256" s="13"/>
      <c r="K256" s="12"/>
      <c r="L256" s="11" t="e">
        <f t="shared" si="19"/>
        <v>#DIV/0!</v>
      </c>
      <c r="M256" s="13"/>
      <c r="N256" s="12"/>
      <c r="O256" s="11" t="e">
        <f t="shared" si="20"/>
        <v>#DIV/0!</v>
      </c>
      <c r="P256" s="13"/>
      <c r="Q256" s="12"/>
      <c r="R256" s="11" t="e">
        <f t="shared" si="21"/>
        <v>#DIV/0!</v>
      </c>
      <c r="S256" s="13"/>
      <c r="T256" s="12"/>
      <c r="U256" s="11" t="e">
        <f t="shared" si="22"/>
        <v>#DIV/0!</v>
      </c>
    </row>
    <row r="257" spans="1:21" x14ac:dyDescent="0.35">
      <c r="A257" s="8">
        <v>240</v>
      </c>
      <c r="B257" s="10" t="s">
        <v>256</v>
      </c>
      <c r="C257" s="10" t="s">
        <v>269</v>
      </c>
      <c r="D257" s="13"/>
      <c r="E257" s="12" t="e">
        <f>#REF!</f>
        <v>#REF!</v>
      </c>
      <c r="F257" s="11" t="e">
        <f t="shared" si="23"/>
        <v>#REF!</v>
      </c>
      <c r="G257" s="13"/>
      <c r="H257" s="12"/>
      <c r="I257" s="11" t="e">
        <f t="shared" si="18"/>
        <v>#DIV/0!</v>
      </c>
      <c r="J257" s="13"/>
      <c r="K257" s="12"/>
      <c r="L257" s="11" t="e">
        <f t="shared" si="19"/>
        <v>#DIV/0!</v>
      </c>
      <c r="M257" s="13"/>
      <c r="N257" s="12"/>
      <c r="O257" s="11" t="e">
        <f t="shared" si="20"/>
        <v>#DIV/0!</v>
      </c>
      <c r="P257" s="13"/>
      <c r="Q257" s="12"/>
      <c r="R257" s="11" t="e">
        <f t="shared" si="21"/>
        <v>#DIV/0!</v>
      </c>
      <c r="S257" s="13"/>
      <c r="T257" s="12"/>
      <c r="U257" s="11" t="e">
        <f t="shared" si="22"/>
        <v>#DIV/0!</v>
      </c>
    </row>
    <row r="258" spans="1:21" x14ac:dyDescent="0.35">
      <c r="A258" s="8">
        <v>241</v>
      </c>
      <c r="B258" s="10" t="s">
        <v>256</v>
      </c>
      <c r="C258" s="10" t="s">
        <v>270</v>
      </c>
      <c r="D258" s="13"/>
      <c r="E258" s="12" t="e">
        <f>#REF!</f>
        <v>#REF!</v>
      </c>
      <c r="F258" s="11" t="e">
        <f t="shared" si="23"/>
        <v>#REF!</v>
      </c>
      <c r="G258" s="13"/>
      <c r="H258" s="12"/>
      <c r="I258" s="11" t="e">
        <f t="shared" si="18"/>
        <v>#DIV/0!</v>
      </c>
      <c r="J258" s="13"/>
      <c r="K258" s="12"/>
      <c r="L258" s="11" t="e">
        <f t="shared" si="19"/>
        <v>#DIV/0!</v>
      </c>
      <c r="M258" s="13"/>
      <c r="N258" s="12"/>
      <c r="O258" s="11" t="e">
        <f t="shared" si="20"/>
        <v>#DIV/0!</v>
      </c>
      <c r="P258" s="13"/>
      <c r="Q258" s="12"/>
      <c r="R258" s="11" t="e">
        <f t="shared" si="21"/>
        <v>#DIV/0!</v>
      </c>
      <c r="S258" s="13"/>
      <c r="T258" s="12"/>
      <c r="U258" s="11" t="e">
        <f t="shared" si="22"/>
        <v>#DIV/0!</v>
      </c>
    </row>
    <row r="259" spans="1:21" x14ac:dyDescent="0.35">
      <c r="A259" s="8">
        <v>242</v>
      </c>
      <c r="B259" s="10" t="s">
        <v>256</v>
      </c>
      <c r="C259" s="10" t="s">
        <v>271</v>
      </c>
      <c r="D259" s="13"/>
      <c r="E259" s="12" t="e">
        <f>#REF!</f>
        <v>#REF!</v>
      </c>
      <c r="F259" s="11" t="e">
        <f t="shared" si="23"/>
        <v>#REF!</v>
      </c>
      <c r="G259" s="13"/>
      <c r="H259" s="12"/>
      <c r="I259" s="11" t="e">
        <f t="shared" si="18"/>
        <v>#DIV/0!</v>
      </c>
      <c r="J259" s="13"/>
      <c r="K259" s="12"/>
      <c r="L259" s="11" t="e">
        <f t="shared" si="19"/>
        <v>#DIV/0!</v>
      </c>
      <c r="M259" s="13"/>
      <c r="N259" s="12"/>
      <c r="O259" s="11" t="e">
        <f t="shared" si="20"/>
        <v>#DIV/0!</v>
      </c>
      <c r="P259" s="13"/>
      <c r="Q259" s="12"/>
      <c r="R259" s="11" t="e">
        <f t="shared" si="21"/>
        <v>#DIV/0!</v>
      </c>
      <c r="S259" s="13"/>
      <c r="T259" s="12"/>
      <c r="U259" s="11" t="e">
        <f t="shared" si="22"/>
        <v>#DIV/0!</v>
      </c>
    </row>
    <row r="260" spans="1:21" x14ac:dyDescent="0.35">
      <c r="A260" s="8">
        <v>243</v>
      </c>
      <c r="B260" s="10" t="s">
        <v>256</v>
      </c>
      <c r="C260" s="10" t="s">
        <v>272</v>
      </c>
      <c r="D260" s="13"/>
      <c r="E260" s="12" t="e">
        <f>#REF!</f>
        <v>#REF!</v>
      </c>
      <c r="F260" s="11" t="e">
        <f t="shared" si="23"/>
        <v>#REF!</v>
      </c>
      <c r="G260" s="13"/>
      <c r="H260" s="12"/>
      <c r="I260" s="11" t="e">
        <f t="shared" ref="I260:I323" si="24">H260/G260</f>
        <v>#DIV/0!</v>
      </c>
      <c r="J260" s="13"/>
      <c r="K260" s="12"/>
      <c r="L260" s="11" t="e">
        <f t="shared" ref="L260:L323" si="25">K260/J260</f>
        <v>#DIV/0!</v>
      </c>
      <c r="M260" s="13"/>
      <c r="N260" s="12"/>
      <c r="O260" s="11" t="e">
        <f t="shared" ref="O260:O323" si="26">N260/M260</f>
        <v>#DIV/0!</v>
      </c>
      <c r="P260" s="13"/>
      <c r="Q260" s="12"/>
      <c r="R260" s="11" t="e">
        <f t="shared" ref="R260:R323" si="27">Q260/P260</f>
        <v>#DIV/0!</v>
      </c>
      <c r="S260" s="13"/>
      <c r="T260" s="12"/>
      <c r="U260" s="11" t="e">
        <f t="shared" ref="U260:U323" si="28">T260/S260</f>
        <v>#DIV/0!</v>
      </c>
    </row>
    <row r="261" spans="1:21" x14ac:dyDescent="0.35">
      <c r="A261" s="8">
        <v>244</v>
      </c>
      <c r="B261" s="10" t="s">
        <v>256</v>
      </c>
      <c r="C261" s="10" t="s">
        <v>273</v>
      </c>
      <c r="D261" s="13"/>
      <c r="E261" s="12" t="e">
        <f>#REF!</f>
        <v>#REF!</v>
      </c>
      <c r="F261" s="11" t="e">
        <f t="shared" ref="F261:F324" si="29">E261/D261</f>
        <v>#REF!</v>
      </c>
      <c r="G261" s="13"/>
      <c r="H261" s="12"/>
      <c r="I261" s="11" t="e">
        <f t="shared" si="24"/>
        <v>#DIV/0!</v>
      </c>
      <c r="J261" s="13"/>
      <c r="K261" s="12"/>
      <c r="L261" s="11" t="e">
        <f t="shared" si="25"/>
        <v>#DIV/0!</v>
      </c>
      <c r="M261" s="13"/>
      <c r="N261" s="12"/>
      <c r="O261" s="11" t="e">
        <f t="shared" si="26"/>
        <v>#DIV/0!</v>
      </c>
      <c r="P261" s="13"/>
      <c r="Q261" s="12"/>
      <c r="R261" s="11" t="e">
        <f t="shared" si="27"/>
        <v>#DIV/0!</v>
      </c>
      <c r="S261" s="13"/>
      <c r="T261" s="12"/>
      <c r="U261" s="11" t="e">
        <f t="shared" si="28"/>
        <v>#DIV/0!</v>
      </c>
    </row>
    <row r="262" spans="1:21" x14ac:dyDescent="0.35">
      <c r="A262" s="8">
        <v>245</v>
      </c>
      <c r="B262" s="10" t="s">
        <v>256</v>
      </c>
      <c r="C262" s="10" t="s">
        <v>274</v>
      </c>
      <c r="D262" s="13"/>
      <c r="E262" s="12" t="e">
        <f>#REF!</f>
        <v>#REF!</v>
      </c>
      <c r="F262" s="11" t="e">
        <f t="shared" si="29"/>
        <v>#REF!</v>
      </c>
      <c r="G262" s="13"/>
      <c r="H262" s="12"/>
      <c r="I262" s="11" t="e">
        <f t="shared" si="24"/>
        <v>#DIV/0!</v>
      </c>
      <c r="J262" s="13"/>
      <c r="K262" s="12"/>
      <c r="L262" s="11" t="e">
        <f t="shared" si="25"/>
        <v>#DIV/0!</v>
      </c>
      <c r="M262" s="13"/>
      <c r="N262" s="12"/>
      <c r="O262" s="11" t="e">
        <f t="shared" si="26"/>
        <v>#DIV/0!</v>
      </c>
      <c r="P262" s="13"/>
      <c r="Q262" s="12"/>
      <c r="R262" s="11" t="e">
        <f t="shared" si="27"/>
        <v>#DIV/0!</v>
      </c>
      <c r="S262" s="13"/>
      <c r="T262" s="12"/>
      <c r="U262" s="11" t="e">
        <f t="shared" si="28"/>
        <v>#DIV/0!</v>
      </c>
    </row>
    <row r="263" spans="1:21" x14ac:dyDescent="0.35">
      <c r="A263" s="8">
        <v>246</v>
      </c>
      <c r="B263" s="10" t="s">
        <v>256</v>
      </c>
      <c r="C263" s="10" t="s">
        <v>275</v>
      </c>
      <c r="D263" s="13"/>
      <c r="E263" s="12" t="e">
        <f>#REF!</f>
        <v>#REF!</v>
      </c>
      <c r="F263" s="11" t="e">
        <f t="shared" si="29"/>
        <v>#REF!</v>
      </c>
      <c r="G263" s="13"/>
      <c r="H263" s="12"/>
      <c r="I263" s="11" t="e">
        <f t="shared" si="24"/>
        <v>#DIV/0!</v>
      </c>
      <c r="J263" s="13"/>
      <c r="K263" s="12"/>
      <c r="L263" s="11" t="e">
        <f t="shared" si="25"/>
        <v>#DIV/0!</v>
      </c>
      <c r="M263" s="13"/>
      <c r="N263" s="12"/>
      <c r="O263" s="11" t="e">
        <f t="shared" si="26"/>
        <v>#DIV/0!</v>
      </c>
      <c r="P263" s="13"/>
      <c r="Q263" s="12"/>
      <c r="R263" s="11" t="e">
        <f t="shared" si="27"/>
        <v>#DIV/0!</v>
      </c>
      <c r="S263" s="13"/>
      <c r="T263" s="12"/>
      <c r="U263" s="11" t="e">
        <f t="shared" si="28"/>
        <v>#DIV/0!</v>
      </c>
    </row>
    <row r="264" spans="1:21" x14ac:dyDescent="0.35">
      <c r="A264" s="8">
        <v>247</v>
      </c>
      <c r="B264" s="10" t="s">
        <v>256</v>
      </c>
      <c r="C264" s="10" t="s">
        <v>276</v>
      </c>
      <c r="D264" s="13"/>
      <c r="E264" s="12" t="e">
        <f>#REF!</f>
        <v>#REF!</v>
      </c>
      <c r="F264" s="11" t="e">
        <f t="shared" si="29"/>
        <v>#REF!</v>
      </c>
      <c r="G264" s="13"/>
      <c r="H264" s="12"/>
      <c r="I264" s="11" t="e">
        <f t="shared" si="24"/>
        <v>#DIV/0!</v>
      </c>
      <c r="J264" s="13"/>
      <c r="K264" s="12"/>
      <c r="L264" s="11" t="e">
        <f t="shared" si="25"/>
        <v>#DIV/0!</v>
      </c>
      <c r="M264" s="13"/>
      <c r="N264" s="12"/>
      <c r="O264" s="11" t="e">
        <f t="shared" si="26"/>
        <v>#DIV/0!</v>
      </c>
      <c r="P264" s="13"/>
      <c r="Q264" s="12"/>
      <c r="R264" s="11" t="e">
        <f t="shared" si="27"/>
        <v>#DIV/0!</v>
      </c>
      <c r="S264" s="13"/>
      <c r="T264" s="12"/>
      <c r="U264" s="11" t="e">
        <f t="shared" si="28"/>
        <v>#DIV/0!</v>
      </c>
    </row>
    <row r="265" spans="1:21" x14ac:dyDescent="0.35">
      <c r="A265" s="8">
        <v>248</v>
      </c>
      <c r="B265" s="10" t="s">
        <v>256</v>
      </c>
      <c r="C265" s="10" t="s">
        <v>277</v>
      </c>
      <c r="D265" s="13"/>
      <c r="E265" s="12" t="e">
        <f>#REF!</f>
        <v>#REF!</v>
      </c>
      <c r="F265" s="11" t="e">
        <f t="shared" si="29"/>
        <v>#REF!</v>
      </c>
      <c r="G265" s="13"/>
      <c r="H265" s="12"/>
      <c r="I265" s="11" t="e">
        <f t="shared" si="24"/>
        <v>#DIV/0!</v>
      </c>
      <c r="J265" s="13"/>
      <c r="K265" s="12"/>
      <c r="L265" s="11" t="e">
        <f t="shared" si="25"/>
        <v>#DIV/0!</v>
      </c>
      <c r="M265" s="13"/>
      <c r="N265" s="12"/>
      <c r="O265" s="11" t="e">
        <f t="shared" si="26"/>
        <v>#DIV/0!</v>
      </c>
      <c r="P265" s="13"/>
      <c r="Q265" s="12"/>
      <c r="R265" s="11" t="e">
        <f t="shared" si="27"/>
        <v>#DIV/0!</v>
      </c>
      <c r="S265" s="13"/>
      <c r="T265" s="12"/>
      <c r="U265" s="11" t="e">
        <f t="shared" si="28"/>
        <v>#DIV/0!</v>
      </c>
    </row>
    <row r="266" spans="1:21" x14ac:dyDescent="0.35">
      <c r="A266" s="8">
        <v>249</v>
      </c>
      <c r="B266" s="10" t="s">
        <v>256</v>
      </c>
      <c r="C266" s="10" t="s">
        <v>278</v>
      </c>
      <c r="D266" s="13"/>
      <c r="E266" s="12" t="e">
        <f>#REF!</f>
        <v>#REF!</v>
      </c>
      <c r="F266" s="11" t="e">
        <f t="shared" si="29"/>
        <v>#REF!</v>
      </c>
      <c r="G266" s="13"/>
      <c r="H266" s="12"/>
      <c r="I266" s="11" t="e">
        <f t="shared" si="24"/>
        <v>#DIV/0!</v>
      </c>
      <c r="J266" s="13"/>
      <c r="K266" s="12"/>
      <c r="L266" s="11" t="e">
        <f t="shared" si="25"/>
        <v>#DIV/0!</v>
      </c>
      <c r="M266" s="13"/>
      <c r="N266" s="12"/>
      <c r="O266" s="11" t="e">
        <f t="shared" si="26"/>
        <v>#DIV/0!</v>
      </c>
      <c r="P266" s="13"/>
      <c r="Q266" s="12"/>
      <c r="R266" s="11" t="e">
        <f t="shared" si="27"/>
        <v>#DIV/0!</v>
      </c>
      <c r="S266" s="13"/>
      <c r="T266" s="12"/>
      <c r="U266" s="11" t="e">
        <f t="shared" si="28"/>
        <v>#DIV/0!</v>
      </c>
    </row>
    <row r="267" spans="1:21" x14ac:dyDescent="0.35">
      <c r="A267" s="8">
        <v>250</v>
      </c>
      <c r="B267" s="10" t="s">
        <v>256</v>
      </c>
      <c r="C267" s="10" t="s">
        <v>279</v>
      </c>
      <c r="D267" s="13"/>
      <c r="E267" s="12" t="e">
        <f>#REF!</f>
        <v>#REF!</v>
      </c>
      <c r="F267" s="11" t="e">
        <f t="shared" si="29"/>
        <v>#REF!</v>
      </c>
      <c r="G267" s="13"/>
      <c r="H267" s="12"/>
      <c r="I267" s="11" t="e">
        <f t="shared" si="24"/>
        <v>#DIV/0!</v>
      </c>
      <c r="J267" s="13"/>
      <c r="K267" s="12"/>
      <c r="L267" s="11" t="e">
        <f t="shared" si="25"/>
        <v>#DIV/0!</v>
      </c>
      <c r="M267" s="13"/>
      <c r="N267" s="12"/>
      <c r="O267" s="11" t="e">
        <f t="shared" si="26"/>
        <v>#DIV/0!</v>
      </c>
      <c r="P267" s="13"/>
      <c r="Q267" s="12"/>
      <c r="R267" s="11" t="e">
        <f t="shared" si="27"/>
        <v>#DIV/0!</v>
      </c>
      <c r="S267" s="13"/>
      <c r="T267" s="12"/>
      <c r="U267" s="11" t="e">
        <f t="shared" si="28"/>
        <v>#DIV/0!</v>
      </c>
    </row>
    <row r="268" spans="1:21" x14ac:dyDescent="0.35">
      <c r="A268" s="8">
        <v>251</v>
      </c>
      <c r="B268" s="10" t="s">
        <v>256</v>
      </c>
      <c r="C268" s="10" t="s">
        <v>280</v>
      </c>
      <c r="D268" s="13"/>
      <c r="E268" s="12" t="e">
        <f>#REF!</f>
        <v>#REF!</v>
      </c>
      <c r="F268" s="11" t="e">
        <f t="shared" si="29"/>
        <v>#REF!</v>
      </c>
      <c r="G268" s="13"/>
      <c r="H268" s="12"/>
      <c r="I268" s="11" t="e">
        <f t="shared" si="24"/>
        <v>#DIV/0!</v>
      </c>
      <c r="J268" s="13"/>
      <c r="K268" s="12"/>
      <c r="L268" s="11" t="e">
        <f t="shared" si="25"/>
        <v>#DIV/0!</v>
      </c>
      <c r="M268" s="13"/>
      <c r="N268" s="12"/>
      <c r="O268" s="11" t="e">
        <f t="shared" si="26"/>
        <v>#DIV/0!</v>
      </c>
      <c r="P268" s="13"/>
      <c r="Q268" s="12"/>
      <c r="R268" s="11" t="e">
        <f t="shared" si="27"/>
        <v>#DIV/0!</v>
      </c>
      <c r="S268" s="13"/>
      <c r="T268" s="12"/>
      <c r="U268" s="11" t="e">
        <f t="shared" si="28"/>
        <v>#DIV/0!</v>
      </c>
    </row>
    <row r="269" spans="1:21" x14ac:dyDescent="0.35">
      <c r="A269" s="8">
        <v>252</v>
      </c>
      <c r="B269" s="10" t="s">
        <v>256</v>
      </c>
      <c r="C269" s="10" t="s">
        <v>281</v>
      </c>
      <c r="D269" s="13"/>
      <c r="E269" s="12" t="e">
        <f>#REF!</f>
        <v>#REF!</v>
      </c>
      <c r="F269" s="11" t="e">
        <f t="shared" si="29"/>
        <v>#REF!</v>
      </c>
      <c r="G269" s="13"/>
      <c r="H269" s="12"/>
      <c r="I269" s="11" t="e">
        <f t="shared" si="24"/>
        <v>#DIV/0!</v>
      </c>
      <c r="J269" s="13"/>
      <c r="K269" s="12"/>
      <c r="L269" s="11" t="e">
        <f t="shared" si="25"/>
        <v>#DIV/0!</v>
      </c>
      <c r="M269" s="13"/>
      <c r="N269" s="12"/>
      <c r="O269" s="11" t="e">
        <f t="shared" si="26"/>
        <v>#DIV/0!</v>
      </c>
      <c r="P269" s="13"/>
      <c r="Q269" s="12"/>
      <c r="R269" s="11" t="e">
        <f t="shared" si="27"/>
        <v>#DIV/0!</v>
      </c>
      <c r="S269" s="13"/>
      <c r="T269" s="12"/>
      <c r="U269" s="11" t="e">
        <f t="shared" si="28"/>
        <v>#DIV/0!</v>
      </c>
    </row>
    <row r="270" spans="1:21" x14ac:dyDescent="0.35">
      <c r="A270" s="8">
        <v>253</v>
      </c>
      <c r="B270" s="10" t="s">
        <v>256</v>
      </c>
      <c r="C270" s="10" t="s">
        <v>282</v>
      </c>
      <c r="D270" s="13"/>
      <c r="E270" s="12" t="e">
        <f>#REF!</f>
        <v>#REF!</v>
      </c>
      <c r="F270" s="11" t="e">
        <f t="shared" si="29"/>
        <v>#REF!</v>
      </c>
      <c r="G270" s="13"/>
      <c r="H270" s="12"/>
      <c r="I270" s="11" t="e">
        <f t="shared" si="24"/>
        <v>#DIV/0!</v>
      </c>
      <c r="J270" s="13"/>
      <c r="K270" s="12"/>
      <c r="L270" s="11" t="e">
        <f t="shared" si="25"/>
        <v>#DIV/0!</v>
      </c>
      <c r="M270" s="13"/>
      <c r="N270" s="12"/>
      <c r="O270" s="11" t="e">
        <f t="shared" si="26"/>
        <v>#DIV/0!</v>
      </c>
      <c r="P270" s="13"/>
      <c r="Q270" s="12"/>
      <c r="R270" s="11" t="e">
        <f t="shared" si="27"/>
        <v>#DIV/0!</v>
      </c>
      <c r="S270" s="13"/>
      <c r="T270" s="12"/>
      <c r="U270" s="11" t="e">
        <f t="shared" si="28"/>
        <v>#DIV/0!</v>
      </c>
    </row>
    <row r="271" spans="1:21" x14ac:dyDescent="0.35">
      <c r="A271" s="8">
        <v>254</v>
      </c>
      <c r="B271" s="10" t="s">
        <v>256</v>
      </c>
      <c r="C271" s="10" t="s">
        <v>283</v>
      </c>
      <c r="D271" s="13"/>
      <c r="E271" s="12" t="e">
        <f>#REF!</f>
        <v>#REF!</v>
      </c>
      <c r="F271" s="11" t="e">
        <f t="shared" si="29"/>
        <v>#REF!</v>
      </c>
      <c r="G271" s="13"/>
      <c r="H271" s="12"/>
      <c r="I271" s="11" t="e">
        <f t="shared" si="24"/>
        <v>#DIV/0!</v>
      </c>
      <c r="J271" s="13"/>
      <c r="K271" s="12"/>
      <c r="L271" s="11" t="e">
        <f t="shared" si="25"/>
        <v>#DIV/0!</v>
      </c>
      <c r="M271" s="13"/>
      <c r="N271" s="12"/>
      <c r="O271" s="11" t="e">
        <f t="shared" si="26"/>
        <v>#DIV/0!</v>
      </c>
      <c r="P271" s="13"/>
      <c r="Q271" s="12"/>
      <c r="R271" s="11" t="e">
        <f t="shared" si="27"/>
        <v>#DIV/0!</v>
      </c>
      <c r="S271" s="13"/>
      <c r="T271" s="12"/>
      <c r="U271" s="11" t="e">
        <f t="shared" si="28"/>
        <v>#DIV/0!</v>
      </c>
    </row>
    <row r="272" spans="1:21" x14ac:dyDescent="0.35">
      <c r="A272" s="8">
        <v>255</v>
      </c>
      <c r="B272" s="10" t="s">
        <v>256</v>
      </c>
      <c r="C272" s="10" t="s">
        <v>284</v>
      </c>
      <c r="D272" s="13"/>
      <c r="E272" s="12" t="e">
        <f>#REF!</f>
        <v>#REF!</v>
      </c>
      <c r="F272" s="11" t="e">
        <f t="shared" si="29"/>
        <v>#REF!</v>
      </c>
      <c r="G272" s="13"/>
      <c r="H272" s="12"/>
      <c r="I272" s="11" t="e">
        <f t="shared" si="24"/>
        <v>#DIV/0!</v>
      </c>
      <c r="J272" s="13"/>
      <c r="K272" s="12"/>
      <c r="L272" s="11" t="e">
        <f t="shared" si="25"/>
        <v>#DIV/0!</v>
      </c>
      <c r="M272" s="13"/>
      <c r="N272" s="12"/>
      <c r="O272" s="11" t="e">
        <f t="shared" si="26"/>
        <v>#DIV/0!</v>
      </c>
      <c r="P272" s="13"/>
      <c r="Q272" s="12"/>
      <c r="R272" s="11" t="e">
        <f t="shared" si="27"/>
        <v>#DIV/0!</v>
      </c>
      <c r="S272" s="13"/>
      <c r="T272" s="12"/>
      <c r="U272" s="11" t="e">
        <f t="shared" si="28"/>
        <v>#DIV/0!</v>
      </c>
    </row>
    <row r="273" spans="1:21" x14ac:dyDescent="0.35">
      <c r="A273" s="8">
        <v>256</v>
      </c>
      <c r="B273" s="10" t="s">
        <v>256</v>
      </c>
      <c r="C273" s="10" t="s">
        <v>285</v>
      </c>
      <c r="D273" s="13"/>
      <c r="E273" s="12" t="e">
        <f>#REF!</f>
        <v>#REF!</v>
      </c>
      <c r="F273" s="11" t="e">
        <f t="shared" si="29"/>
        <v>#REF!</v>
      </c>
      <c r="G273" s="13"/>
      <c r="H273" s="12"/>
      <c r="I273" s="11" t="e">
        <f t="shared" si="24"/>
        <v>#DIV/0!</v>
      </c>
      <c r="J273" s="13"/>
      <c r="K273" s="12"/>
      <c r="L273" s="11" t="e">
        <f t="shared" si="25"/>
        <v>#DIV/0!</v>
      </c>
      <c r="M273" s="13"/>
      <c r="N273" s="12"/>
      <c r="O273" s="11" t="e">
        <f t="shared" si="26"/>
        <v>#DIV/0!</v>
      </c>
      <c r="P273" s="13"/>
      <c r="Q273" s="12"/>
      <c r="R273" s="11" t="e">
        <f t="shared" si="27"/>
        <v>#DIV/0!</v>
      </c>
      <c r="S273" s="13"/>
      <c r="T273" s="12"/>
      <c r="U273" s="11" t="e">
        <f t="shared" si="28"/>
        <v>#DIV/0!</v>
      </c>
    </row>
    <row r="274" spans="1:21" x14ac:dyDescent="0.35">
      <c r="A274" s="8">
        <v>257</v>
      </c>
      <c r="B274" s="10" t="s">
        <v>256</v>
      </c>
      <c r="C274" s="10" t="s">
        <v>286</v>
      </c>
      <c r="D274" s="13"/>
      <c r="E274" s="12" t="e">
        <f>#REF!</f>
        <v>#REF!</v>
      </c>
      <c r="F274" s="11" t="e">
        <f t="shared" si="29"/>
        <v>#REF!</v>
      </c>
      <c r="G274" s="13"/>
      <c r="H274" s="12"/>
      <c r="I274" s="11" t="e">
        <f t="shared" si="24"/>
        <v>#DIV/0!</v>
      </c>
      <c r="J274" s="13"/>
      <c r="K274" s="12"/>
      <c r="L274" s="11" t="e">
        <f t="shared" si="25"/>
        <v>#DIV/0!</v>
      </c>
      <c r="M274" s="13"/>
      <c r="N274" s="12"/>
      <c r="O274" s="11" t="e">
        <f t="shared" si="26"/>
        <v>#DIV/0!</v>
      </c>
      <c r="P274" s="13"/>
      <c r="Q274" s="12"/>
      <c r="R274" s="11" t="e">
        <f t="shared" si="27"/>
        <v>#DIV/0!</v>
      </c>
      <c r="S274" s="13"/>
      <c r="T274" s="12"/>
      <c r="U274" s="11" t="e">
        <f t="shared" si="28"/>
        <v>#DIV/0!</v>
      </c>
    </row>
    <row r="275" spans="1:21" x14ac:dyDescent="0.35">
      <c r="A275" s="8">
        <v>258</v>
      </c>
      <c r="B275" s="10" t="s">
        <v>256</v>
      </c>
      <c r="C275" s="10" t="s">
        <v>287</v>
      </c>
      <c r="D275" s="13"/>
      <c r="E275" s="12" t="e">
        <f>#REF!</f>
        <v>#REF!</v>
      </c>
      <c r="F275" s="11" t="e">
        <f t="shared" si="29"/>
        <v>#REF!</v>
      </c>
      <c r="G275" s="13"/>
      <c r="H275" s="12"/>
      <c r="I275" s="11" t="e">
        <f t="shared" si="24"/>
        <v>#DIV/0!</v>
      </c>
      <c r="J275" s="13"/>
      <c r="K275" s="12"/>
      <c r="L275" s="11" t="e">
        <f t="shared" si="25"/>
        <v>#DIV/0!</v>
      </c>
      <c r="M275" s="13"/>
      <c r="N275" s="12"/>
      <c r="O275" s="11" t="e">
        <f t="shared" si="26"/>
        <v>#DIV/0!</v>
      </c>
      <c r="P275" s="13"/>
      <c r="Q275" s="12"/>
      <c r="R275" s="11" t="e">
        <f t="shared" si="27"/>
        <v>#DIV/0!</v>
      </c>
      <c r="S275" s="13"/>
      <c r="T275" s="12"/>
      <c r="U275" s="11" t="e">
        <f t="shared" si="28"/>
        <v>#DIV/0!</v>
      </c>
    </row>
    <row r="276" spans="1:21" x14ac:dyDescent="0.35">
      <c r="A276" s="8">
        <v>259</v>
      </c>
      <c r="B276" s="10" t="s">
        <v>256</v>
      </c>
      <c r="C276" s="10" t="s">
        <v>288</v>
      </c>
      <c r="D276" s="13"/>
      <c r="E276" s="12" t="e">
        <f>#REF!</f>
        <v>#REF!</v>
      </c>
      <c r="F276" s="11" t="e">
        <f t="shared" si="29"/>
        <v>#REF!</v>
      </c>
      <c r="G276" s="13"/>
      <c r="H276" s="12"/>
      <c r="I276" s="11" t="e">
        <f t="shared" si="24"/>
        <v>#DIV/0!</v>
      </c>
      <c r="J276" s="13"/>
      <c r="K276" s="12"/>
      <c r="L276" s="11" t="e">
        <f t="shared" si="25"/>
        <v>#DIV/0!</v>
      </c>
      <c r="M276" s="13"/>
      <c r="N276" s="12"/>
      <c r="O276" s="11" t="e">
        <f t="shared" si="26"/>
        <v>#DIV/0!</v>
      </c>
      <c r="P276" s="13"/>
      <c r="Q276" s="12"/>
      <c r="R276" s="11" t="e">
        <f t="shared" si="27"/>
        <v>#DIV/0!</v>
      </c>
      <c r="S276" s="13"/>
      <c r="T276" s="12"/>
      <c r="U276" s="11" t="e">
        <f t="shared" si="28"/>
        <v>#DIV/0!</v>
      </c>
    </row>
    <row r="277" spans="1:21" x14ac:dyDescent="0.35">
      <c r="A277" s="8">
        <v>260</v>
      </c>
      <c r="B277" s="10" t="s">
        <v>256</v>
      </c>
      <c r="C277" s="10" t="s">
        <v>289</v>
      </c>
      <c r="D277" s="13"/>
      <c r="E277" s="12" t="e">
        <f>#REF!</f>
        <v>#REF!</v>
      </c>
      <c r="F277" s="11" t="e">
        <f t="shared" si="29"/>
        <v>#REF!</v>
      </c>
      <c r="G277" s="13"/>
      <c r="H277" s="12"/>
      <c r="I277" s="11" t="e">
        <f t="shared" si="24"/>
        <v>#DIV/0!</v>
      </c>
      <c r="J277" s="13"/>
      <c r="K277" s="12"/>
      <c r="L277" s="11" t="e">
        <f t="shared" si="25"/>
        <v>#DIV/0!</v>
      </c>
      <c r="M277" s="13"/>
      <c r="N277" s="12"/>
      <c r="O277" s="11" t="e">
        <f t="shared" si="26"/>
        <v>#DIV/0!</v>
      </c>
      <c r="P277" s="13"/>
      <c r="Q277" s="12"/>
      <c r="R277" s="11" t="e">
        <f t="shared" si="27"/>
        <v>#DIV/0!</v>
      </c>
      <c r="S277" s="13"/>
      <c r="T277" s="12"/>
      <c r="U277" s="11" t="e">
        <f t="shared" si="28"/>
        <v>#DIV/0!</v>
      </c>
    </row>
    <row r="278" spans="1:21" x14ac:dyDescent="0.35">
      <c r="A278" s="8">
        <v>261</v>
      </c>
      <c r="B278" s="10" t="s">
        <v>256</v>
      </c>
      <c r="C278" s="10" t="s">
        <v>290</v>
      </c>
      <c r="D278" s="13"/>
      <c r="E278" s="12" t="e">
        <f>#REF!</f>
        <v>#REF!</v>
      </c>
      <c r="F278" s="11" t="e">
        <f t="shared" si="29"/>
        <v>#REF!</v>
      </c>
      <c r="G278" s="13"/>
      <c r="H278" s="12"/>
      <c r="I278" s="11" t="e">
        <f t="shared" si="24"/>
        <v>#DIV/0!</v>
      </c>
      <c r="J278" s="13"/>
      <c r="K278" s="12"/>
      <c r="L278" s="11" t="e">
        <f t="shared" si="25"/>
        <v>#DIV/0!</v>
      </c>
      <c r="M278" s="13"/>
      <c r="N278" s="12"/>
      <c r="O278" s="11" t="e">
        <f t="shared" si="26"/>
        <v>#DIV/0!</v>
      </c>
      <c r="P278" s="13"/>
      <c r="Q278" s="12"/>
      <c r="R278" s="11" t="e">
        <f t="shared" si="27"/>
        <v>#DIV/0!</v>
      </c>
      <c r="S278" s="13"/>
      <c r="T278" s="12"/>
      <c r="U278" s="11" t="e">
        <f t="shared" si="28"/>
        <v>#DIV/0!</v>
      </c>
    </row>
    <row r="279" spans="1:21" x14ac:dyDescent="0.35">
      <c r="A279" s="8">
        <v>262</v>
      </c>
      <c r="B279" s="10" t="s">
        <v>256</v>
      </c>
      <c r="C279" s="10" t="s">
        <v>291</v>
      </c>
      <c r="D279" s="13"/>
      <c r="E279" s="12" t="e">
        <f>#REF!</f>
        <v>#REF!</v>
      </c>
      <c r="F279" s="11" t="e">
        <f t="shared" si="29"/>
        <v>#REF!</v>
      </c>
      <c r="G279" s="13"/>
      <c r="H279" s="12"/>
      <c r="I279" s="11" t="e">
        <f t="shared" si="24"/>
        <v>#DIV/0!</v>
      </c>
      <c r="J279" s="13"/>
      <c r="K279" s="12"/>
      <c r="L279" s="11" t="e">
        <f t="shared" si="25"/>
        <v>#DIV/0!</v>
      </c>
      <c r="M279" s="13"/>
      <c r="N279" s="12"/>
      <c r="O279" s="11" t="e">
        <f t="shared" si="26"/>
        <v>#DIV/0!</v>
      </c>
      <c r="P279" s="13"/>
      <c r="Q279" s="12"/>
      <c r="R279" s="11" t="e">
        <f t="shared" si="27"/>
        <v>#DIV/0!</v>
      </c>
      <c r="S279" s="13"/>
      <c r="T279" s="12"/>
      <c r="U279" s="11" t="e">
        <f t="shared" si="28"/>
        <v>#DIV/0!</v>
      </c>
    </row>
    <row r="280" spans="1:21" x14ac:dyDescent="0.35">
      <c r="A280" s="8">
        <v>263</v>
      </c>
      <c r="B280" s="10" t="s">
        <v>256</v>
      </c>
      <c r="C280" s="10" t="s">
        <v>292</v>
      </c>
      <c r="D280" s="13"/>
      <c r="E280" s="12" t="e">
        <f>#REF!</f>
        <v>#REF!</v>
      </c>
      <c r="F280" s="11" t="e">
        <f t="shared" si="29"/>
        <v>#REF!</v>
      </c>
      <c r="G280" s="13"/>
      <c r="H280" s="12"/>
      <c r="I280" s="11" t="e">
        <f t="shared" si="24"/>
        <v>#DIV/0!</v>
      </c>
      <c r="J280" s="13"/>
      <c r="K280" s="12"/>
      <c r="L280" s="11" t="e">
        <f t="shared" si="25"/>
        <v>#DIV/0!</v>
      </c>
      <c r="M280" s="13"/>
      <c r="N280" s="12"/>
      <c r="O280" s="11" t="e">
        <f t="shared" si="26"/>
        <v>#DIV/0!</v>
      </c>
      <c r="P280" s="13"/>
      <c r="Q280" s="12"/>
      <c r="R280" s="11" t="e">
        <f t="shared" si="27"/>
        <v>#DIV/0!</v>
      </c>
      <c r="S280" s="13"/>
      <c r="T280" s="12"/>
      <c r="U280" s="11" t="e">
        <f t="shared" si="28"/>
        <v>#DIV/0!</v>
      </c>
    </row>
    <row r="281" spans="1:21" x14ac:dyDescent="0.35">
      <c r="A281" s="8">
        <v>264</v>
      </c>
      <c r="B281" s="10" t="s">
        <v>256</v>
      </c>
      <c r="C281" s="10" t="s">
        <v>293</v>
      </c>
      <c r="D281" s="13"/>
      <c r="E281" s="12" t="e">
        <f>#REF!</f>
        <v>#REF!</v>
      </c>
      <c r="F281" s="11" t="e">
        <f t="shared" si="29"/>
        <v>#REF!</v>
      </c>
      <c r="G281" s="13"/>
      <c r="H281" s="12"/>
      <c r="I281" s="11" t="e">
        <f t="shared" si="24"/>
        <v>#DIV/0!</v>
      </c>
      <c r="J281" s="13"/>
      <c r="K281" s="12"/>
      <c r="L281" s="11" t="e">
        <f t="shared" si="25"/>
        <v>#DIV/0!</v>
      </c>
      <c r="M281" s="13"/>
      <c r="N281" s="12"/>
      <c r="O281" s="11" t="e">
        <f t="shared" si="26"/>
        <v>#DIV/0!</v>
      </c>
      <c r="P281" s="13"/>
      <c r="Q281" s="12"/>
      <c r="R281" s="11" t="e">
        <f t="shared" si="27"/>
        <v>#DIV/0!</v>
      </c>
      <c r="S281" s="13"/>
      <c r="T281" s="12"/>
      <c r="U281" s="11" t="e">
        <f t="shared" si="28"/>
        <v>#DIV/0!</v>
      </c>
    </row>
    <row r="282" spans="1:21" x14ac:dyDescent="0.35">
      <c r="A282" s="8">
        <v>265</v>
      </c>
      <c r="B282" s="10" t="s">
        <v>256</v>
      </c>
      <c r="C282" s="10" t="s">
        <v>294</v>
      </c>
      <c r="D282" s="13"/>
      <c r="E282" s="12" t="e">
        <f>#REF!</f>
        <v>#REF!</v>
      </c>
      <c r="F282" s="11" t="e">
        <f t="shared" si="29"/>
        <v>#REF!</v>
      </c>
      <c r="G282" s="13"/>
      <c r="H282" s="12"/>
      <c r="I282" s="11" t="e">
        <f t="shared" si="24"/>
        <v>#DIV/0!</v>
      </c>
      <c r="J282" s="13"/>
      <c r="K282" s="12"/>
      <c r="L282" s="11" t="e">
        <f t="shared" si="25"/>
        <v>#DIV/0!</v>
      </c>
      <c r="M282" s="13"/>
      <c r="N282" s="12"/>
      <c r="O282" s="11" t="e">
        <f t="shared" si="26"/>
        <v>#DIV/0!</v>
      </c>
      <c r="P282" s="13"/>
      <c r="Q282" s="12"/>
      <c r="R282" s="11" t="e">
        <f t="shared" si="27"/>
        <v>#DIV/0!</v>
      </c>
      <c r="S282" s="13"/>
      <c r="T282" s="12"/>
      <c r="U282" s="11" t="e">
        <f t="shared" si="28"/>
        <v>#DIV/0!</v>
      </c>
    </row>
    <row r="283" spans="1:21" x14ac:dyDescent="0.35">
      <c r="A283" s="14"/>
      <c r="B283" s="16" t="s">
        <v>256</v>
      </c>
      <c r="C283" s="16"/>
      <c r="D283" s="13"/>
      <c r="E283" s="12" t="e">
        <f>#REF!</f>
        <v>#REF!</v>
      </c>
      <c r="F283" s="11" t="e">
        <f t="shared" si="29"/>
        <v>#REF!</v>
      </c>
      <c r="G283" s="13"/>
      <c r="H283" s="12"/>
      <c r="I283" s="11" t="e">
        <f t="shared" si="24"/>
        <v>#DIV/0!</v>
      </c>
      <c r="J283" s="13"/>
      <c r="K283" s="12"/>
      <c r="L283" s="11" t="e">
        <f t="shared" si="25"/>
        <v>#DIV/0!</v>
      </c>
      <c r="M283" s="13"/>
      <c r="N283" s="12"/>
      <c r="O283" s="11" t="e">
        <f t="shared" si="26"/>
        <v>#DIV/0!</v>
      </c>
      <c r="P283" s="13"/>
      <c r="Q283" s="12"/>
      <c r="R283" s="11" t="e">
        <f t="shared" si="27"/>
        <v>#DIV/0!</v>
      </c>
      <c r="S283" s="13"/>
      <c r="T283" s="12"/>
      <c r="U283" s="11" t="e">
        <f t="shared" si="28"/>
        <v>#DIV/0!</v>
      </c>
    </row>
    <row r="284" spans="1:21" x14ac:dyDescent="0.35">
      <c r="A284" s="8">
        <v>266</v>
      </c>
      <c r="B284" s="10" t="s">
        <v>295</v>
      </c>
      <c r="C284" s="10" t="s">
        <v>296</v>
      </c>
      <c r="D284" s="13"/>
      <c r="E284" s="12" t="e">
        <f>#REF!</f>
        <v>#REF!</v>
      </c>
      <c r="F284" s="11" t="e">
        <f t="shared" si="29"/>
        <v>#REF!</v>
      </c>
      <c r="G284" s="13"/>
      <c r="H284" s="12"/>
      <c r="I284" s="11" t="e">
        <f t="shared" si="24"/>
        <v>#DIV/0!</v>
      </c>
      <c r="J284" s="13"/>
      <c r="K284" s="12"/>
      <c r="L284" s="11" t="e">
        <f t="shared" si="25"/>
        <v>#DIV/0!</v>
      </c>
      <c r="M284" s="13"/>
      <c r="N284" s="12"/>
      <c r="O284" s="11" t="e">
        <f t="shared" si="26"/>
        <v>#DIV/0!</v>
      </c>
      <c r="P284" s="13"/>
      <c r="Q284" s="12"/>
      <c r="R284" s="11" t="e">
        <f t="shared" si="27"/>
        <v>#DIV/0!</v>
      </c>
      <c r="S284" s="13"/>
      <c r="T284" s="12"/>
      <c r="U284" s="11" t="e">
        <f t="shared" si="28"/>
        <v>#DIV/0!</v>
      </c>
    </row>
    <row r="285" spans="1:21" x14ac:dyDescent="0.35">
      <c r="A285" s="8">
        <v>267</v>
      </c>
      <c r="B285" s="10" t="s">
        <v>295</v>
      </c>
      <c r="C285" s="10" t="s">
        <v>297</v>
      </c>
      <c r="D285" s="13"/>
      <c r="E285" s="12" t="e">
        <f>#REF!</f>
        <v>#REF!</v>
      </c>
      <c r="F285" s="11" t="e">
        <f t="shared" si="29"/>
        <v>#REF!</v>
      </c>
      <c r="G285" s="13"/>
      <c r="H285" s="12"/>
      <c r="I285" s="11" t="e">
        <f t="shared" si="24"/>
        <v>#DIV/0!</v>
      </c>
      <c r="J285" s="13"/>
      <c r="K285" s="12"/>
      <c r="L285" s="11" t="e">
        <f t="shared" si="25"/>
        <v>#DIV/0!</v>
      </c>
      <c r="M285" s="13"/>
      <c r="N285" s="12"/>
      <c r="O285" s="11" t="e">
        <f t="shared" si="26"/>
        <v>#DIV/0!</v>
      </c>
      <c r="P285" s="13"/>
      <c r="Q285" s="12"/>
      <c r="R285" s="11" t="e">
        <f t="shared" si="27"/>
        <v>#DIV/0!</v>
      </c>
      <c r="S285" s="13"/>
      <c r="T285" s="12"/>
      <c r="U285" s="11" t="e">
        <f t="shared" si="28"/>
        <v>#DIV/0!</v>
      </c>
    </row>
    <row r="286" spans="1:21" x14ac:dyDescent="0.35">
      <c r="A286" s="8">
        <v>268</v>
      </c>
      <c r="B286" s="10" t="s">
        <v>295</v>
      </c>
      <c r="C286" s="10" t="s">
        <v>298</v>
      </c>
      <c r="D286" s="13"/>
      <c r="E286" s="12" t="e">
        <f>#REF!</f>
        <v>#REF!</v>
      </c>
      <c r="F286" s="11" t="e">
        <f t="shared" si="29"/>
        <v>#REF!</v>
      </c>
      <c r="G286" s="13"/>
      <c r="H286" s="12"/>
      <c r="I286" s="11" t="e">
        <f t="shared" si="24"/>
        <v>#DIV/0!</v>
      </c>
      <c r="J286" s="13"/>
      <c r="K286" s="12"/>
      <c r="L286" s="11" t="e">
        <f t="shared" si="25"/>
        <v>#DIV/0!</v>
      </c>
      <c r="M286" s="13"/>
      <c r="N286" s="12"/>
      <c r="O286" s="11" t="e">
        <f t="shared" si="26"/>
        <v>#DIV/0!</v>
      </c>
      <c r="P286" s="13"/>
      <c r="Q286" s="12"/>
      <c r="R286" s="11" t="e">
        <f t="shared" si="27"/>
        <v>#DIV/0!</v>
      </c>
      <c r="S286" s="13"/>
      <c r="T286" s="12"/>
      <c r="U286" s="11" t="e">
        <f t="shared" si="28"/>
        <v>#DIV/0!</v>
      </c>
    </row>
    <row r="287" spans="1:21" x14ac:dyDescent="0.35">
      <c r="A287" s="8">
        <v>269</v>
      </c>
      <c r="B287" s="10" t="s">
        <v>295</v>
      </c>
      <c r="C287" s="10" t="s">
        <v>299</v>
      </c>
      <c r="D287" s="13"/>
      <c r="E287" s="12" t="e">
        <f>#REF!</f>
        <v>#REF!</v>
      </c>
      <c r="F287" s="11" t="e">
        <f t="shared" si="29"/>
        <v>#REF!</v>
      </c>
      <c r="G287" s="13"/>
      <c r="H287" s="12"/>
      <c r="I287" s="11" t="e">
        <f t="shared" si="24"/>
        <v>#DIV/0!</v>
      </c>
      <c r="J287" s="13"/>
      <c r="K287" s="12"/>
      <c r="L287" s="11" t="e">
        <f t="shared" si="25"/>
        <v>#DIV/0!</v>
      </c>
      <c r="M287" s="13"/>
      <c r="N287" s="12"/>
      <c r="O287" s="11" t="e">
        <f t="shared" si="26"/>
        <v>#DIV/0!</v>
      </c>
      <c r="P287" s="13"/>
      <c r="Q287" s="12"/>
      <c r="R287" s="11" t="e">
        <f t="shared" si="27"/>
        <v>#DIV/0!</v>
      </c>
      <c r="S287" s="13"/>
      <c r="T287" s="12"/>
      <c r="U287" s="11" t="e">
        <f t="shared" si="28"/>
        <v>#DIV/0!</v>
      </c>
    </row>
    <row r="288" spans="1:21" x14ac:dyDescent="0.35">
      <c r="A288" s="8">
        <v>270</v>
      </c>
      <c r="B288" s="10" t="s">
        <v>295</v>
      </c>
      <c r="C288" s="10" t="s">
        <v>300</v>
      </c>
      <c r="D288" s="13">
        <v>0.84619999999999995</v>
      </c>
      <c r="E288" s="12" t="e">
        <f>#REF!</f>
        <v>#REF!</v>
      </c>
      <c r="F288" s="11" t="e">
        <f t="shared" si="29"/>
        <v>#REF!</v>
      </c>
      <c r="G288" s="13"/>
      <c r="H288" s="12"/>
      <c r="I288" s="11" t="e">
        <f t="shared" si="24"/>
        <v>#DIV/0!</v>
      </c>
      <c r="J288" s="13"/>
      <c r="K288" s="12"/>
      <c r="L288" s="11" t="e">
        <f t="shared" si="25"/>
        <v>#DIV/0!</v>
      </c>
      <c r="M288" s="13"/>
      <c r="N288" s="12"/>
      <c r="O288" s="11" t="e">
        <f t="shared" si="26"/>
        <v>#DIV/0!</v>
      </c>
      <c r="P288" s="13"/>
      <c r="Q288" s="12"/>
      <c r="R288" s="11" t="e">
        <f t="shared" si="27"/>
        <v>#DIV/0!</v>
      </c>
      <c r="S288" s="13"/>
      <c r="T288" s="12"/>
      <c r="U288" s="11" t="e">
        <f t="shared" si="28"/>
        <v>#DIV/0!</v>
      </c>
    </row>
    <row r="289" spans="1:21" x14ac:dyDescent="0.35">
      <c r="A289" s="8">
        <v>271</v>
      </c>
      <c r="B289" s="10" t="s">
        <v>295</v>
      </c>
      <c r="C289" s="10" t="s">
        <v>301</v>
      </c>
      <c r="D289" s="13"/>
      <c r="E289" s="12" t="e">
        <f>#REF!</f>
        <v>#REF!</v>
      </c>
      <c r="F289" s="11" t="e">
        <f t="shared" si="29"/>
        <v>#REF!</v>
      </c>
      <c r="G289" s="13"/>
      <c r="H289" s="12"/>
      <c r="I289" s="11" t="e">
        <f t="shared" si="24"/>
        <v>#DIV/0!</v>
      </c>
      <c r="J289" s="13"/>
      <c r="K289" s="12"/>
      <c r="L289" s="11" t="e">
        <f t="shared" si="25"/>
        <v>#DIV/0!</v>
      </c>
      <c r="M289" s="13"/>
      <c r="N289" s="12"/>
      <c r="O289" s="11" t="e">
        <f t="shared" si="26"/>
        <v>#DIV/0!</v>
      </c>
      <c r="P289" s="13"/>
      <c r="Q289" s="12"/>
      <c r="R289" s="11" t="e">
        <f t="shared" si="27"/>
        <v>#DIV/0!</v>
      </c>
      <c r="S289" s="13"/>
      <c r="T289" s="12"/>
      <c r="U289" s="11" t="e">
        <f t="shared" si="28"/>
        <v>#DIV/0!</v>
      </c>
    </row>
    <row r="290" spans="1:21" x14ac:dyDescent="0.35">
      <c r="A290" s="8">
        <v>272</v>
      </c>
      <c r="B290" s="10" t="s">
        <v>295</v>
      </c>
      <c r="C290" s="10" t="s">
        <v>302</v>
      </c>
      <c r="D290" s="13"/>
      <c r="E290" s="12" t="e">
        <f>#REF!</f>
        <v>#REF!</v>
      </c>
      <c r="F290" s="11" t="e">
        <f t="shared" si="29"/>
        <v>#REF!</v>
      </c>
      <c r="G290" s="13"/>
      <c r="H290" s="12"/>
      <c r="I290" s="11" t="e">
        <f t="shared" si="24"/>
        <v>#DIV/0!</v>
      </c>
      <c r="J290" s="13"/>
      <c r="K290" s="12"/>
      <c r="L290" s="11" t="e">
        <f t="shared" si="25"/>
        <v>#DIV/0!</v>
      </c>
      <c r="M290" s="13">
        <v>0.16669999999999999</v>
      </c>
      <c r="N290" s="12"/>
      <c r="O290" s="11">
        <f t="shared" si="26"/>
        <v>0</v>
      </c>
      <c r="P290" s="13"/>
      <c r="Q290" s="12"/>
      <c r="R290" s="11" t="e">
        <f t="shared" si="27"/>
        <v>#DIV/0!</v>
      </c>
      <c r="S290" s="13"/>
      <c r="T290" s="12"/>
      <c r="U290" s="11" t="e">
        <f t="shared" si="28"/>
        <v>#DIV/0!</v>
      </c>
    </row>
    <row r="291" spans="1:21" x14ac:dyDescent="0.35">
      <c r="A291" s="8">
        <v>273</v>
      </c>
      <c r="B291" s="10" t="s">
        <v>295</v>
      </c>
      <c r="C291" s="10" t="s">
        <v>303</v>
      </c>
      <c r="D291" s="13"/>
      <c r="E291" s="12" t="e">
        <f>#REF!</f>
        <v>#REF!</v>
      </c>
      <c r="F291" s="11" t="e">
        <f t="shared" si="29"/>
        <v>#REF!</v>
      </c>
      <c r="G291" s="13"/>
      <c r="H291" s="12"/>
      <c r="I291" s="11" t="e">
        <f t="shared" si="24"/>
        <v>#DIV/0!</v>
      </c>
      <c r="J291" s="13"/>
      <c r="K291" s="12"/>
      <c r="L291" s="11" t="e">
        <f t="shared" si="25"/>
        <v>#DIV/0!</v>
      </c>
      <c r="M291" s="13"/>
      <c r="N291" s="12"/>
      <c r="O291" s="11" t="e">
        <f t="shared" si="26"/>
        <v>#DIV/0!</v>
      </c>
      <c r="P291" s="13"/>
      <c r="Q291" s="12"/>
      <c r="R291" s="11" t="e">
        <f t="shared" si="27"/>
        <v>#DIV/0!</v>
      </c>
      <c r="S291" s="13"/>
      <c r="T291" s="12"/>
      <c r="U291" s="11" t="e">
        <f t="shared" si="28"/>
        <v>#DIV/0!</v>
      </c>
    </row>
    <row r="292" spans="1:21" x14ac:dyDescent="0.35">
      <c r="A292" s="14"/>
      <c r="B292" s="16" t="s">
        <v>295</v>
      </c>
      <c r="C292" s="16"/>
      <c r="D292" s="13"/>
      <c r="E292" s="12" t="e">
        <f>#REF!</f>
        <v>#REF!</v>
      </c>
      <c r="F292" s="11" t="e">
        <f t="shared" si="29"/>
        <v>#REF!</v>
      </c>
      <c r="G292" s="13"/>
      <c r="H292" s="12"/>
      <c r="I292" s="11" t="e">
        <f t="shared" si="24"/>
        <v>#DIV/0!</v>
      </c>
      <c r="J292" s="13"/>
      <c r="K292" s="12"/>
      <c r="L292" s="11" t="e">
        <f t="shared" si="25"/>
        <v>#DIV/0!</v>
      </c>
      <c r="M292" s="13"/>
      <c r="N292" s="12"/>
      <c r="O292" s="11" t="e">
        <f t="shared" si="26"/>
        <v>#DIV/0!</v>
      </c>
      <c r="P292" s="13"/>
      <c r="Q292" s="12"/>
      <c r="R292" s="11" t="e">
        <f t="shared" si="27"/>
        <v>#DIV/0!</v>
      </c>
      <c r="S292" s="13"/>
      <c r="T292" s="12"/>
      <c r="U292" s="11" t="e">
        <f t="shared" si="28"/>
        <v>#DIV/0!</v>
      </c>
    </row>
    <row r="293" spans="1:21" x14ac:dyDescent="0.35">
      <c r="A293" s="8">
        <v>274</v>
      </c>
      <c r="B293" s="10" t="s">
        <v>304</v>
      </c>
      <c r="C293" s="10" t="s">
        <v>305</v>
      </c>
      <c r="D293" s="13"/>
      <c r="E293" s="12" t="e">
        <f>#REF!</f>
        <v>#REF!</v>
      </c>
      <c r="F293" s="11" t="e">
        <f t="shared" si="29"/>
        <v>#REF!</v>
      </c>
      <c r="G293" s="13"/>
      <c r="H293" s="12"/>
      <c r="I293" s="11" t="e">
        <f t="shared" si="24"/>
        <v>#DIV/0!</v>
      </c>
      <c r="J293" s="13"/>
      <c r="K293" s="12"/>
      <c r="L293" s="11" t="e">
        <f t="shared" si="25"/>
        <v>#DIV/0!</v>
      </c>
      <c r="M293" s="13"/>
      <c r="N293" s="12"/>
      <c r="O293" s="11" t="e">
        <f t="shared" si="26"/>
        <v>#DIV/0!</v>
      </c>
      <c r="P293" s="13"/>
      <c r="Q293" s="12"/>
      <c r="R293" s="11" t="e">
        <f t="shared" si="27"/>
        <v>#DIV/0!</v>
      </c>
      <c r="S293" s="13"/>
      <c r="T293" s="12"/>
      <c r="U293" s="11" t="e">
        <f t="shared" si="28"/>
        <v>#DIV/0!</v>
      </c>
    </row>
    <row r="294" spans="1:21" x14ac:dyDescent="0.35">
      <c r="A294" s="8">
        <v>275</v>
      </c>
      <c r="B294" s="10" t="s">
        <v>304</v>
      </c>
      <c r="C294" s="10" t="s">
        <v>306</v>
      </c>
      <c r="D294" s="13"/>
      <c r="E294" s="12" t="e">
        <f>#REF!</f>
        <v>#REF!</v>
      </c>
      <c r="F294" s="11" t="e">
        <f t="shared" si="29"/>
        <v>#REF!</v>
      </c>
      <c r="G294" s="13"/>
      <c r="H294" s="12"/>
      <c r="I294" s="11" t="e">
        <f t="shared" si="24"/>
        <v>#DIV/0!</v>
      </c>
      <c r="J294" s="13"/>
      <c r="K294" s="12"/>
      <c r="L294" s="11" t="e">
        <f t="shared" si="25"/>
        <v>#DIV/0!</v>
      </c>
      <c r="M294" s="13"/>
      <c r="N294" s="12"/>
      <c r="O294" s="11" t="e">
        <f t="shared" si="26"/>
        <v>#DIV/0!</v>
      </c>
      <c r="P294" s="13"/>
      <c r="Q294" s="12"/>
      <c r="R294" s="11" t="e">
        <f t="shared" si="27"/>
        <v>#DIV/0!</v>
      </c>
      <c r="S294" s="13"/>
      <c r="T294" s="12"/>
      <c r="U294" s="11" t="e">
        <f t="shared" si="28"/>
        <v>#DIV/0!</v>
      </c>
    </row>
    <row r="295" spans="1:21" x14ac:dyDescent="0.35">
      <c r="A295" s="8">
        <v>276</v>
      </c>
      <c r="B295" s="10" t="s">
        <v>304</v>
      </c>
      <c r="C295" s="10" t="s">
        <v>307</v>
      </c>
      <c r="D295" s="13"/>
      <c r="E295" s="12" t="e">
        <f>#REF!</f>
        <v>#REF!</v>
      </c>
      <c r="F295" s="11" t="e">
        <f t="shared" si="29"/>
        <v>#REF!</v>
      </c>
      <c r="G295" s="13"/>
      <c r="H295" s="12"/>
      <c r="I295" s="11" t="e">
        <f t="shared" si="24"/>
        <v>#DIV/0!</v>
      </c>
      <c r="J295" s="13"/>
      <c r="K295" s="12"/>
      <c r="L295" s="11" t="e">
        <f t="shared" si="25"/>
        <v>#DIV/0!</v>
      </c>
      <c r="M295" s="13"/>
      <c r="N295" s="12"/>
      <c r="O295" s="11" t="e">
        <f t="shared" si="26"/>
        <v>#DIV/0!</v>
      </c>
      <c r="P295" s="13"/>
      <c r="Q295" s="12"/>
      <c r="R295" s="11" t="e">
        <f t="shared" si="27"/>
        <v>#DIV/0!</v>
      </c>
      <c r="S295" s="13"/>
      <c r="T295" s="12"/>
      <c r="U295" s="11" t="e">
        <f t="shared" si="28"/>
        <v>#DIV/0!</v>
      </c>
    </row>
    <row r="296" spans="1:21" x14ac:dyDescent="0.35">
      <c r="A296" s="8">
        <v>277</v>
      </c>
      <c r="B296" s="10" t="s">
        <v>304</v>
      </c>
      <c r="C296" s="10" t="s">
        <v>308</v>
      </c>
      <c r="D296" s="13"/>
      <c r="E296" s="12" t="e">
        <f>#REF!</f>
        <v>#REF!</v>
      </c>
      <c r="F296" s="11" t="e">
        <f t="shared" si="29"/>
        <v>#REF!</v>
      </c>
      <c r="G296" s="13"/>
      <c r="H296" s="12"/>
      <c r="I296" s="11" t="e">
        <f t="shared" si="24"/>
        <v>#DIV/0!</v>
      </c>
      <c r="J296" s="13"/>
      <c r="K296" s="12"/>
      <c r="L296" s="11" t="e">
        <f t="shared" si="25"/>
        <v>#DIV/0!</v>
      </c>
      <c r="M296" s="13"/>
      <c r="N296" s="12"/>
      <c r="O296" s="11" t="e">
        <f t="shared" si="26"/>
        <v>#DIV/0!</v>
      </c>
      <c r="P296" s="13"/>
      <c r="Q296" s="12"/>
      <c r="R296" s="11" t="e">
        <f t="shared" si="27"/>
        <v>#DIV/0!</v>
      </c>
      <c r="S296" s="13"/>
      <c r="T296" s="12"/>
      <c r="U296" s="11" t="e">
        <f t="shared" si="28"/>
        <v>#DIV/0!</v>
      </c>
    </row>
    <row r="297" spans="1:21" x14ac:dyDescent="0.35">
      <c r="A297" s="8">
        <v>278</v>
      </c>
      <c r="B297" s="10" t="s">
        <v>304</v>
      </c>
      <c r="C297" s="10" t="s">
        <v>309</v>
      </c>
      <c r="D297" s="13"/>
      <c r="E297" s="12" t="e">
        <f>#REF!</f>
        <v>#REF!</v>
      </c>
      <c r="F297" s="11" t="e">
        <f t="shared" si="29"/>
        <v>#REF!</v>
      </c>
      <c r="G297" s="13"/>
      <c r="H297" s="12"/>
      <c r="I297" s="11" t="e">
        <f t="shared" si="24"/>
        <v>#DIV/0!</v>
      </c>
      <c r="J297" s="13"/>
      <c r="K297" s="12"/>
      <c r="L297" s="11" t="e">
        <f t="shared" si="25"/>
        <v>#DIV/0!</v>
      </c>
      <c r="M297" s="13"/>
      <c r="N297" s="12"/>
      <c r="O297" s="11" t="e">
        <f t="shared" si="26"/>
        <v>#DIV/0!</v>
      </c>
      <c r="P297" s="13"/>
      <c r="Q297" s="12"/>
      <c r="R297" s="11" t="e">
        <f t="shared" si="27"/>
        <v>#DIV/0!</v>
      </c>
      <c r="S297" s="13"/>
      <c r="T297" s="12"/>
      <c r="U297" s="11" t="e">
        <f t="shared" si="28"/>
        <v>#DIV/0!</v>
      </c>
    </row>
    <row r="298" spans="1:21" x14ac:dyDescent="0.35">
      <c r="A298" s="8">
        <v>279</v>
      </c>
      <c r="B298" s="10" t="s">
        <v>304</v>
      </c>
      <c r="C298" s="10" t="s">
        <v>310</v>
      </c>
      <c r="D298" s="13"/>
      <c r="E298" s="12" t="e">
        <f>#REF!</f>
        <v>#REF!</v>
      </c>
      <c r="F298" s="11" t="e">
        <f t="shared" si="29"/>
        <v>#REF!</v>
      </c>
      <c r="G298" s="13"/>
      <c r="H298" s="12"/>
      <c r="I298" s="11" t="e">
        <f t="shared" si="24"/>
        <v>#DIV/0!</v>
      </c>
      <c r="J298" s="13"/>
      <c r="K298" s="12"/>
      <c r="L298" s="11" t="e">
        <f t="shared" si="25"/>
        <v>#DIV/0!</v>
      </c>
      <c r="M298" s="13"/>
      <c r="N298" s="12"/>
      <c r="O298" s="11" t="e">
        <f t="shared" si="26"/>
        <v>#DIV/0!</v>
      </c>
      <c r="P298" s="13"/>
      <c r="Q298" s="12"/>
      <c r="R298" s="11" t="e">
        <f t="shared" si="27"/>
        <v>#DIV/0!</v>
      </c>
      <c r="S298" s="13"/>
      <c r="T298" s="12"/>
      <c r="U298" s="11" t="e">
        <f t="shared" si="28"/>
        <v>#DIV/0!</v>
      </c>
    </row>
    <row r="299" spans="1:21" x14ac:dyDescent="0.35">
      <c r="A299" s="8">
        <v>280</v>
      </c>
      <c r="B299" s="10" t="s">
        <v>304</v>
      </c>
      <c r="C299" s="10" t="s">
        <v>311</v>
      </c>
      <c r="D299" s="13"/>
      <c r="E299" s="12" t="e">
        <f>#REF!</f>
        <v>#REF!</v>
      </c>
      <c r="F299" s="11" t="e">
        <f t="shared" si="29"/>
        <v>#REF!</v>
      </c>
      <c r="G299" s="13"/>
      <c r="H299" s="12"/>
      <c r="I299" s="11" t="e">
        <f t="shared" si="24"/>
        <v>#DIV/0!</v>
      </c>
      <c r="J299" s="13"/>
      <c r="K299" s="12"/>
      <c r="L299" s="11" t="e">
        <f t="shared" si="25"/>
        <v>#DIV/0!</v>
      </c>
      <c r="M299" s="13"/>
      <c r="N299" s="12"/>
      <c r="O299" s="11" t="e">
        <f t="shared" si="26"/>
        <v>#DIV/0!</v>
      </c>
      <c r="P299" s="13"/>
      <c r="Q299" s="12"/>
      <c r="R299" s="11" t="e">
        <f t="shared" si="27"/>
        <v>#DIV/0!</v>
      </c>
      <c r="S299" s="13"/>
      <c r="T299" s="12"/>
      <c r="U299" s="11" t="e">
        <f t="shared" si="28"/>
        <v>#DIV/0!</v>
      </c>
    </row>
    <row r="300" spans="1:21" x14ac:dyDescent="0.35">
      <c r="A300" s="8">
        <v>281</v>
      </c>
      <c r="B300" s="10" t="s">
        <v>304</v>
      </c>
      <c r="C300" s="10" t="s">
        <v>312</v>
      </c>
      <c r="D300" s="13"/>
      <c r="E300" s="12" t="e">
        <f>#REF!</f>
        <v>#REF!</v>
      </c>
      <c r="F300" s="11" t="e">
        <f t="shared" si="29"/>
        <v>#REF!</v>
      </c>
      <c r="G300" s="13"/>
      <c r="H300" s="12"/>
      <c r="I300" s="11" t="e">
        <f t="shared" si="24"/>
        <v>#DIV/0!</v>
      </c>
      <c r="J300" s="13"/>
      <c r="K300" s="12"/>
      <c r="L300" s="11" t="e">
        <f t="shared" si="25"/>
        <v>#DIV/0!</v>
      </c>
      <c r="M300" s="13"/>
      <c r="N300" s="12"/>
      <c r="O300" s="11" t="e">
        <f t="shared" si="26"/>
        <v>#DIV/0!</v>
      </c>
      <c r="P300" s="13"/>
      <c r="Q300" s="12"/>
      <c r="R300" s="11" t="e">
        <f t="shared" si="27"/>
        <v>#DIV/0!</v>
      </c>
      <c r="S300" s="13"/>
      <c r="T300" s="12"/>
      <c r="U300" s="11" t="e">
        <f t="shared" si="28"/>
        <v>#DIV/0!</v>
      </c>
    </row>
    <row r="301" spans="1:21" x14ac:dyDescent="0.35">
      <c r="A301" s="8">
        <v>282</v>
      </c>
      <c r="B301" s="10" t="s">
        <v>304</v>
      </c>
      <c r="C301" s="10" t="s">
        <v>313</v>
      </c>
      <c r="D301" s="13"/>
      <c r="E301" s="12" t="e">
        <f>#REF!</f>
        <v>#REF!</v>
      </c>
      <c r="F301" s="11" t="e">
        <f t="shared" si="29"/>
        <v>#REF!</v>
      </c>
      <c r="G301" s="13"/>
      <c r="H301" s="12"/>
      <c r="I301" s="11" t="e">
        <f t="shared" si="24"/>
        <v>#DIV/0!</v>
      </c>
      <c r="J301" s="13"/>
      <c r="K301" s="12"/>
      <c r="L301" s="11" t="e">
        <f t="shared" si="25"/>
        <v>#DIV/0!</v>
      </c>
      <c r="M301" s="13"/>
      <c r="N301" s="12"/>
      <c r="O301" s="11" t="e">
        <f t="shared" si="26"/>
        <v>#DIV/0!</v>
      </c>
      <c r="P301" s="13"/>
      <c r="Q301" s="12"/>
      <c r="R301" s="11" t="e">
        <f t="shared" si="27"/>
        <v>#DIV/0!</v>
      </c>
      <c r="S301" s="13"/>
      <c r="T301" s="12"/>
      <c r="U301" s="11" t="e">
        <f t="shared" si="28"/>
        <v>#DIV/0!</v>
      </c>
    </row>
    <row r="302" spans="1:21" x14ac:dyDescent="0.35">
      <c r="A302" s="14"/>
      <c r="B302" s="16" t="s">
        <v>304</v>
      </c>
      <c r="C302" s="16"/>
      <c r="D302" s="13"/>
      <c r="E302" s="12" t="e">
        <f>#REF!</f>
        <v>#REF!</v>
      </c>
      <c r="F302" s="11" t="e">
        <f t="shared" si="29"/>
        <v>#REF!</v>
      </c>
      <c r="G302" s="13"/>
      <c r="H302" s="12"/>
      <c r="I302" s="11" t="e">
        <f t="shared" si="24"/>
        <v>#DIV/0!</v>
      </c>
      <c r="J302" s="13"/>
      <c r="K302" s="12"/>
      <c r="L302" s="11" t="e">
        <f t="shared" si="25"/>
        <v>#DIV/0!</v>
      </c>
      <c r="M302" s="13"/>
      <c r="N302" s="12"/>
      <c r="O302" s="11" t="e">
        <f t="shared" si="26"/>
        <v>#DIV/0!</v>
      </c>
      <c r="P302" s="13"/>
      <c r="Q302" s="12"/>
      <c r="R302" s="11" t="e">
        <f t="shared" si="27"/>
        <v>#DIV/0!</v>
      </c>
      <c r="S302" s="13"/>
      <c r="T302" s="12"/>
      <c r="U302" s="11" t="e">
        <f t="shared" si="28"/>
        <v>#DIV/0!</v>
      </c>
    </row>
    <row r="303" spans="1:21" x14ac:dyDescent="0.35">
      <c r="A303" s="8">
        <v>283</v>
      </c>
      <c r="B303" s="10" t="s">
        <v>314</v>
      </c>
      <c r="C303" s="10" t="s">
        <v>315</v>
      </c>
      <c r="D303" s="13"/>
      <c r="E303" s="12" t="e">
        <f>#REF!</f>
        <v>#REF!</v>
      </c>
      <c r="F303" s="11" t="e">
        <f t="shared" si="29"/>
        <v>#REF!</v>
      </c>
      <c r="G303" s="13"/>
      <c r="H303" s="12"/>
      <c r="I303" s="11" t="e">
        <f t="shared" si="24"/>
        <v>#DIV/0!</v>
      </c>
      <c r="J303" s="13"/>
      <c r="K303" s="12"/>
      <c r="L303" s="11" t="e">
        <f t="shared" si="25"/>
        <v>#DIV/0!</v>
      </c>
      <c r="M303" s="13"/>
      <c r="N303" s="12"/>
      <c r="O303" s="11" t="e">
        <f t="shared" si="26"/>
        <v>#DIV/0!</v>
      </c>
      <c r="P303" s="13"/>
      <c r="Q303" s="12"/>
      <c r="R303" s="11" t="e">
        <f t="shared" si="27"/>
        <v>#DIV/0!</v>
      </c>
      <c r="S303" s="13"/>
      <c r="T303" s="12"/>
      <c r="U303" s="11" t="e">
        <f t="shared" si="28"/>
        <v>#DIV/0!</v>
      </c>
    </row>
    <row r="304" spans="1:21" x14ac:dyDescent="0.35">
      <c r="A304" s="8">
        <v>284</v>
      </c>
      <c r="B304" s="10" t="s">
        <v>314</v>
      </c>
      <c r="C304" s="10" t="s">
        <v>316</v>
      </c>
      <c r="D304" s="13"/>
      <c r="E304" s="12" t="e">
        <f>#REF!</f>
        <v>#REF!</v>
      </c>
      <c r="F304" s="11" t="e">
        <f t="shared" si="29"/>
        <v>#REF!</v>
      </c>
      <c r="G304" s="13"/>
      <c r="H304" s="12"/>
      <c r="I304" s="11" t="e">
        <f t="shared" si="24"/>
        <v>#DIV/0!</v>
      </c>
      <c r="J304" s="13"/>
      <c r="K304" s="12"/>
      <c r="L304" s="11" t="e">
        <f t="shared" si="25"/>
        <v>#DIV/0!</v>
      </c>
      <c r="M304" s="13"/>
      <c r="N304" s="12"/>
      <c r="O304" s="11" t="e">
        <f t="shared" si="26"/>
        <v>#DIV/0!</v>
      </c>
      <c r="P304" s="13"/>
      <c r="Q304" s="12"/>
      <c r="R304" s="11" t="e">
        <f t="shared" si="27"/>
        <v>#DIV/0!</v>
      </c>
      <c r="S304" s="13"/>
      <c r="T304" s="12"/>
      <c r="U304" s="11" t="e">
        <f t="shared" si="28"/>
        <v>#DIV/0!</v>
      </c>
    </row>
    <row r="305" spans="1:21" x14ac:dyDescent="0.35">
      <c r="A305" s="8">
        <v>285</v>
      </c>
      <c r="B305" s="10" t="s">
        <v>314</v>
      </c>
      <c r="C305" s="10" t="s">
        <v>317</v>
      </c>
      <c r="D305" s="13"/>
      <c r="E305" s="12" t="e">
        <f>#REF!</f>
        <v>#REF!</v>
      </c>
      <c r="F305" s="11" t="e">
        <f t="shared" si="29"/>
        <v>#REF!</v>
      </c>
      <c r="G305" s="13"/>
      <c r="H305" s="12"/>
      <c r="I305" s="11" t="e">
        <f t="shared" si="24"/>
        <v>#DIV/0!</v>
      </c>
      <c r="J305" s="13"/>
      <c r="K305" s="12"/>
      <c r="L305" s="11" t="e">
        <f t="shared" si="25"/>
        <v>#DIV/0!</v>
      </c>
      <c r="M305" s="13"/>
      <c r="N305" s="12"/>
      <c r="O305" s="11" t="e">
        <f t="shared" si="26"/>
        <v>#DIV/0!</v>
      </c>
      <c r="P305" s="13"/>
      <c r="Q305" s="12"/>
      <c r="R305" s="11" t="e">
        <f t="shared" si="27"/>
        <v>#DIV/0!</v>
      </c>
      <c r="S305" s="13"/>
      <c r="T305" s="12"/>
      <c r="U305" s="11" t="e">
        <f t="shared" si="28"/>
        <v>#DIV/0!</v>
      </c>
    </row>
    <row r="306" spans="1:21" x14ac:dyDescent="0.35">
      <c r="A306" s="8">
        <v>286</v>
      </c>
      <c r="B306" s="10" t="s">
        <v>314</v>
      </c>
      <c r="C306" s="10" t="s">
        <v>318</v>
      </c>
      <c r="D306" s="13"/>
      <c r="E306" s="12" t="e">
        <f>#REF!</f>
        <v>#REF!</v>
      </c>
      <c r="F306" s="11" t="e">
        <f t="shared" si="29"/>
        <v>#REF!</v>
      </c>
      <c r="G306" s="13"/>
      <c r="H306" s="12"/>
      <c r="I306" s="11" t="e">
        <f t="shared" si="24"/>
        <v>#DIV/0!</v>
      </c>
      <c r="J306" s="13"/>
      <c r="K306" s="12"/>
      <c r="L306" s="11" t="e">
        <f t="shared" si="25"/>
        <v>#DIV/0!</v>
      </c>
      <c r="M306" s="13"/>
      <c r="N306" s="12"/>
      <c r="O306" s="11" t="e">
        <f t="shared" si="26"/>
        <v>#DIV/0!</v>
      </c>
      <c r="P306" s="13"/>
      <c r="Q306" s="12"/>
      <c r="R306" s="11" t="e">
        <f t="shared" si="27"/>
        <v>#DIV/0!</v>
      </c>
      <c r="S306" s="13"/>
      <c r="T306" s="12"/>
      <c r="U306" s="11" t="e">
        <f t="shared" si="28"/>
        <v>#DIV/0!</v>
      </c>
    </row>
    <row r="307" spans="1:21" x14ac:dyDescent="0.35">
      <c r="A307" s="8">
        <v>287</v>
      </c>
      <c r="B307" s="10" t="s">
        <v>314</v>
      </c>
      <c r="C307" s="10" t="s">
        <v>319</v>
      </c>
      <c r="D307" s="13"/>
      <c r="E307" s="12" t="e">
        <f>#REF!</f>
        <v>#REF!</v>
      </c>
      <c r="F307" s="11" t="e">
        <f t="shared" si="29"/>
        <v>#REF!</v>
      </c>
      <c r="G307" s="13"/>
      <c r="H307" s="12"/>
      <c r="I307" s="11" t="e">
        <f t="shared" si="24"/>
        <v>#DIV/0!</v>
      </c>
      <c r="J307" s="13"/>
      <c r="K307" s="12"/>
      <c r="L307" s="11" t="e">
        <f t="shared" si="25"/>
        <v>#DIV/0!</v>
      </c>
      <c r="M307" s="13"/>
      <c r="N307" s="12"/>
      <c r="O307" s="11" t="e">
        <f t="shared" si="26"/>
        <v>#DIV/0!</v>
      </c>
      <c r="P307" s="13"/>
      <c r="Q307" s="12"/>
      <c r="R307" s="11" t="e">
        <f t="shared" si="27"/>
        <v>#DIV/0!</v>
      </c>
      <c r="S307" s="13"/>
      <c r="T307" s="12"/>
      <c r="U307" s="11" t="e">
        <f t="shared" si="28"/>
        <v>#DIV/0!</v>
      </c>
    </row>
    <row r="308" spans="1:21" x14ac:dyDescent="0.35">
      <c r="A308" s="8">
        <v>288</v>
      </c>
      <c r="B308" s="10" t="s">
        <v>314</v>
      </c>
      <c r="C308" s="10" t="s">
        <v>320</v>
      </c>
      <c r="D308" s="13"/>
      <c r="E308" s="12" t="e">
        <f>#REF!</f>
        <v>#REF!</v>
      </c>
      <c r="F308" s="11" t="e">
        <f t="shared" si="29"/>
        <v>#REF!</v>
      </c>
      <c r="G308" s="13"/>
      <c r="H308" s="12"/>
      <c r="I308" s="11" t="e">
        <f t="shared" si="24"/>
        <v>#DIV/0!</v>
      </c>
      <c r="J308" s="13"/>
      <c r="K308" s="12"/>
      <c r="L308" s="11" t="e">
        <f t="shared" si="25"/>
        <v>#DIV/0!</v>
      </c>
      <c r="M308" s="13"/>
      <c r="N308" s="12"/>
      <c r="O308" s="11" t="e">
        <f t="shared" si="26"/>
        <v>#DIV/0!</v>
      </c>
      <c r="P308" s="13"/>
      <c r="Q308" s="12"/>
      <c r="R308" s="11" t="e">
        <f t="shared" si="27"/>
        <v>#DIV/0!</v>
      </c>
      <c r="S308" s="13"/>
      <c r="T308" s="12"/>
      <c r="U308" s="11" t="e">
        <f t="shared" si="28"/>
        <v>#DIV/0!</v>
      </c>
    </row>
    <row r="309" spans="1:21" x14ac:dyDescent="0.35">
      <c r="A309" s="8">
        <v>289</v>
      </c>
      <c r="B309" s="10" t="s">
        <v>314</v>
      </c>
      <c r="C309" s="10" t="s">
        <v>321</v>
      </c>
      <c r="D309" s="13"/>
      <c r="E309" s="12" t="e">
        <f>#REF!</f>
        <v>#REF!</v>
      </c>
      <c r="F309" s="11" t="e">
        <f t="shared" si="29"/>
        <v>#REF!</v>
      </c>
      <c r="G309" s="13"/>
      <c r="H309" s="12"/>
      <c r="I309" s="11" t="e">
        <f t="shared" si="24"/>
        <v>#DIV/0!</v>
      </c>
      <c r="J309" s="13"/>
      <c r="K309" s="12"/>
      <c r="L309" s="11" t="e">
        <f t="shared" si="25"/>
        <v>#DIV/0!</v>
      </c>
      <c r="M309" s="13"/>
      <c r="N309" s="12"/>
      <c r="O309" s="11" t="e">
        <f t="shared" si="26"/>
        <v>#DIV/0!</v>
      </c>
      <c r="P309" s="13"/>
      <c r="Q309" s="12"/>
      <c r="R309" s="11" t="e">
        <f t="shared" si="27"/>
        <v>#DIV/0!</v>
      </c>
      <c r="S309" s="13"/>
      <c r="T309" s="12"/>
      <c r="U309" s="11" t="e">
        <f t="shared" si="28"/>
        <v>#DIV/0!</v>
      </c>
    </row>
    <row r="310" spans="1:21" x14ac:dyDescent="0.35">
      <c r="A310" s="8">
        <v>290</v>
      </c>
      <c r="B310" s="10" t="s">
        <v>314</v>
      </c>
      <c r="C310" s="10" t="s">
        <v>322</v>
      </c>
      <c r="D310" s="13"/>
      <c r="E310" s="12" t="e">
        <f>#REF!</f>
        <v>#REF!</v>
      </c>
      <c r="F310" s="11" t="e">
        <f t="shared" si="29"/>
        <v>#REF!</v>
      </c>
      <c r="G310" s="13"/>
      <c r="H310" s="12"/>
      <c r="I310" s="11" t="e">
        <f t="shared" si="24"/>
        <v>#DIV/0!</v>
      </c>
      <c r="J310" s="13"/>
      <c r="K310" s="12"/>
      <c r="L310" s="11" t="e">
        <f t="shared" si="25"/>
        <v>#DIV/0!</v>
      </c>
      <c r="M310" s="13"/>
      <c r="N310" s="12"/>
      <c r="O310" s="11" t="e">
        <f t="shared" si="26"/>
        <v>#DIV/0!</v>
      </c>
      <c r="P310" s="13"/>
      <c r="Q310" s="12"/>
      <c r="R310" s="11" t="e">
        <f t="shared" si="27"/>
        <v>#DIV/0!</v>
      </c>
      <c r="S310" s="13"/>
      <c r="T310" s="12"/>
      <c r="U310" s="11" t="e">
        <f t="shared" si="28"/>
        <v>#DIV/0!</v>
      </c>
    </row>
    <row r="311" spans="1:21" x14ac:dyDescent="0.35">
      <c r="A311" s="8">
        <v>291</v>
      </c>
      <c r="B311" s="10" t="s">
        <v>314</v>
      </c>
      <c r="C311" s="10" t="s">
        <v>323</v>
      </c>
      <c r="D311" s="13"/>
      <c r="E311" s="12" t="e">
        <f>#REF!</f>
        <v>#REF!</v>
      </c>
      <c r="F311" s="11" t="e">
        <f t="shared" si="29"/>
        <v>#REF!</v>
      </c>
      <c r="G311" s="13"/>
      <c r="H311" s="12"/>
      <c r="I311" s="11" t="e">
        <f t="shared" si="24"/>
        <v>#DIV/0!</v>
      </c>
      <c r="J311" s="13"/>
      <c r="K311" s="12"/>
      <c r="L311" s="11" t="e">
        <f t="shared" si="25"/>
        <v>#DIV/0!</v>
      </c>
      <c r="M311" s="13"/>
      <c r="N311" s="12"/>
      <c r="O311" s="11" t="e">
        <f t="shared" si="26"/>
        <v>#DIV/0!</v>
      </c>
      <c r="P311" s="13"/>
      <c r="Q311" s="12"/>
      <c r="R311" s="11" t="e">
        <f t="shared" si="27"/>
        <v>#DIV/0!</v>
      </c>
      <c r="S311" s="13"/>
      <c r="T311" s="12"/>
      <c r="U311" s="11" t="e">
        <f t="shared" si="28"/>
        <v>#DIV/0!</v>
      </c>
    </row>
    <row r="312" spans="1:21" x14ac:dyDescent="0.35">
      <c r="A312" s="8">
        <v>292</v>
      </c>
      <c r="B312" s="10" t="s">
        <v>314</v>
      </c>
      <c r="C312" s="10" t="s">
        <v>324</v>
      </c>
      <c r="D312" s="13"/>
      <c r="E312" s="12" t="e">
        <f>#REF!</f>
        <v>#REF!</v>
      </c>
      <c r="F312" s="11" t="e">
        <f t="shared" si="29"/>
        <v>#REF!</v>
      </c>
      <c r="G312" s="13"/>
      <c r="H312" s="12"/>
      <c r="I312" s="11" t="e">
        <f t="shared" si="24"/>
        <v>#DIV/0!</v>
      </c>
      <c r="J312" s="13"/>
      <c r="K312" s="12"/>
      <c r="L312" s="11" t="e">
        <f t="shared" si="25"/>
        <v>#DIV/0!</v>
      </c>
      <c r="M312" s="13"/>
      <c r="N312" s="12"/>
      <c r="O312" s="11" t="e">
        <f t="shared" si="26"/>
        <v>#DIV/0!</v>
      </c>
      <c r="P312" s="13"/>
      <c r="Q312" s="12"/>
      <c r="R312" s="11" t="e">
        <f t="shared" si="27"/>
        <v>#DIV/0!</v>
      </c>
      <c r="S312" s="13"/>
      <c r="T312" s="12"/>
      <c r="U312" s="11" t="e">
        <f t="shared" si="28"/>
        <v>#DIV/0!</v>
      </c>
    </row>
    <row r="313" spans="1:21" x14ac:dyDescent="0.35">
      <c r="A313" s="14"/>
      <c r="B313" s="16" t="s">
        <v>314</v>
      </c>
      <c r="C313" s="16"/>
      <c r="D313" s="13"/>
      <c r="E313" s="12" t="e">
        <f>#REF!</f>
        <v>#REF!</v>
      </c>
      <c r="F313" s="11" t="e">
        <f t="shared" si="29"/>
        <v>#REF!</v>
      </c>
      <c r="G313" s="13"/>
      <c r="H313" s="12"/>
      <c r="I313" s="11" t="e">
        <f t="shared" si="24"/>
        <v>#DIV/0!</v>
      </c>
      <c r="J313" s="13"/>
      <c r="K313" s="12"/>
      <c r="L313" s="11" t="e">
        <f t="shared" si="25"/>
        <v>#DIV/0!</v>
      </c>
      <c r="M313" s="13"/>
      <c r="N313" s="12"/>
      <c r="O313" s="11" t="e">
        <f t="shared" si="26"/>
        <v>#DIV/0!</v>
      </c>
      <c r="P313" s="13"/>
      <c r="Q313" s="12"/>
      <c r="R313" s="11" t="e">
        <f t="shared" si="27"/>
        <v>#DIV/0!</v>
      </c>
      <c r="S313" s="13"/>
      <c r="T313" s="12"/>
      <c r="U313" s="11" t="e">
        <f t="shared" si="28"/>
        <v>#DIV/0!</v>
      </c>
    </row>
    <row r="314" spans="1:21" x14ac:dyDescent="0.35">
      <c r="A314" s="8">
        <v>293</v>
      </c>
      <c r="B314" s="10" t="s">
        <v>325</v>
      </c>
      <c r="C314" s="10" t="s">
        <v>326</v>
      </c>
      <c r="D314" s="13"/>
      <c r="E314" s="12" t="e">
        <f>#REF!</f>
        <v>#REF!</v>
      </c>
      <c r="F314" s="11" t="e">
        <f t="shared" si="29"/>
        <v>#REF!</v>
      </c>
      <c r="G314" s="13"/>
      <c r="H314" s="12"/>
      <c r="I314" s="11" t="e">
        <f t="shared" si="24"/>
        <v>#DIV/0!</v>
      </c>
      <c r="J314" s="13"/>
      <c r="K314" s="12"/>
      <c r="L314" s="11" t="e">
        <f t="shared" si="25"/>
        <v>#DIV/0!</v>
      </c>
      <c r="M314" s="13"/>
      <c r="N314" s="12"/>
      <c r="O314" s="11" t="e">
        <f t="shared" si="26"/>
        <v>#DIV/0!</v>
      </c>
      <c r="P314" s="13"/>
      <c r="Q314" s="12"/>
      <c r="R314" s="11" t="e">
        <f t="shared" si="27"/>
        <v>#DIV/0!</v>
      </c>
      <c r="S314" s="13"/>
      <c r="T314" s="12"/>
      <c r="U314" s="11" t="e">
        <f t="shared" si="28"/>
        <v>#DIV/0!</v>
      </c>
    </row>
    <row r="315" spans="1:21" x14ac:dyDescent="0.35">
      <c r="A315" s="8">
        <v>294</v>
      </c>
      <c r="B315" s="10" t="s">
        <v>325</v>
      </c>
      <c r="C315" s="10" t="s">
        <v>327</v>
      </c>
      <c r="D315" s="13"/>
      <c r="E315" s="12" t="e">
        <f>#REF!</f>
        <v>#REF!</v>
      </c>
      <c r="F315" s="11" t="e">
        <f t="shared" si="29"/>
        <v>#REF!</v>
      </c>
      <c r="G315" s="13"/>
      <c r="H315" s="12"/>
      <c r="I315" s="11" t="e">
        <f t="shared" si="24"/>
        <v>#DIV/0!</v>
      </c>
      <c r="J315" s="13"/>
      <c r="K315" s="12"/>
      <c r="L315" s="11" t="e">
        <f t="shared" si="25"/>
        <v>#DIV/0!</v>
      </c>
      <c r="M315" s="13"/>
      <c r="N315" s="12"/>
      <c r="O315" s="11" t="e">
        <f t="shared" si="26"/>
        <v>#DIV/0!</v>
      </c>
      <c r="P315" s="13"/>
      <c r="Q315" s="12"/>
      <c r="R315" s="11" t="e">
        <f t="shared" si="27"/>
        <v>#DIV/0!</v>
      </c>
      <c r="S315" s="13"/>
      <c r="T315" s="12"/>
      <c r="U315" s="11" t="e">
        <f t="shared" si="28"/>
        <v>#DIV/0!</v>
      </c>
    </row>
    <row r="316" spans="1:21" x14ac:dyDescent="0.35">
      <c r="A316" s="8">
        <v>295</v>
      </c>
      <c r="B316" s="10" t="s">
        <v>325</v>
      </c>
      <c r="C316" s="10" t="s">
        <v>328</v>
      </c>
      <c r="D316" s="13"/>
      <c r="E316" s="12" t="e">
        <f>#REF!</f>
        <v>#REF!</v>
      </c>
      <c r="F316" s="11" t="e">
        <f t="shared" si="29"/>
        <v>#REF!</v>
      </c>
      <c r="G316" s="13"/>
      <c r="H316" s="12"/>
      <c r="I316" s="11" t="e">
        <f t="shared" si="24"/>
        <v>#DIV/0!</v>
      </c>
      <c r="J316" s="13"/>
      <c r="K316" s="12"/>
      <c r="L316" s="11" t="e">
        <f t="shared" si="25"/>
        <v>#DIV/0!</v>
      </c>
      <c r="M316" s="13"/>
      <c r="N316" s="12"/>
      <c r="O316" s="11" t="e">
        <f t="shared" si="26"/>
        <v>#DIV/0!</v>
      </c>
      <c r="P316" s="13"/>
      <c r="Q316" s="12"/>
      <c r="R316" s="11" t="e">
        <f t="shared" si="27"/>
        <v>#DIV/0!</v>
      </c>
      <c r="S316" s="13"/>
      <c r="T316" s="12"/>
      <c r="U316" s="11" t="e">
        <f t="shared" si="28"/>
        <v>#DIV/0!</v>
      </c>
    </row>
    <row r="317" spans="1:21" x14ac:dyDescent="0.35">
      <c r="A317" s="8">
        <v>296</v>
      </c>
      <c r="B317" s="10" t="s">
        <v>325</v>
      </c>
      <c r="C317" s="10" t="s">
        <v>329</v>
      </c>
      <c r="D317" s="13"/>
      <c r="E317" s="12" t="e">
        <f>#REF!</f>
        <v>#REF!</v>
      </c>
      <c r="F317" s="11" t="e">
        <f t="shared" si="29"/>
        <v>#REF!</v>
      </c>
      <c r="G317" s="13"/>
      <c r="H317" s="12"/>
      <c r="I317" s="11" t="e">
        <f t="shared" si="24"/>
        <v>#DIV/0!</v>
      </c>
      <c r="J317" s="13"/>
      <c r="K317" s="12"/>
      <c r="L317" s="11" t="e">
        <f t="shared" si="25"/>
        <v>#DIV/0!</v>
      </c>
      <c r="M317" s="13"/>
      <c r="N317" s="12"/>
      <c r="O317" s="11" t="e">
        <f t="shared" si="26"/>
        <v>#DIV/0!</v>
      </c>
      <c r="P317" s="13"/>
      <c r="Q317" s="12"/>
      <c r="R317" s="11" t="e">
        <f t="shared" si="27"/>
        <v>#DIV/0!</v>
      </c>
      <c r="S317" s="13"/>
      <c r="T317" s="12"/>
      <c r="U317" s="11" t="e">
        <f t="shared" si="28"/>
        <v>#DIV/0!</v>
      </c>
    </row>
    <row r="318" spans="1:21" x14ac:dyDescent="0.35">
      <c r="A318" s="8">
        <v>297</v>
      </c>
      <c r="B318" s="10" t="s">
        <v>325</v>
      </c>
      <c r="C318" s="10" t="s">
        <v>330</v>
      </c>
      <c r="D318" s="13"/>
      <c r="E318" s="12" t="e">
        <f>#REF!</f>
        <v>#REF!</v>
      </c>
      <c r="F318" s="11" t="e">
        <f t="shared" si="29"/>
        <v>#REF!</v>
      </c>
      <c r="G318" s="13"/>
      <c r="H318" s="12"/>
      <c r="I318" s="11" t="e">
        <f t="shared" si="24"/>
        <v>#DIV/0!</v>
      </c>
      <c r="J318" s="13"/>
      <c r="K318" s="12"/>
      <c r="L318" s="11" t="e">
        <f t="shared" si="25"/>
        <v>#DIV/0!</v>
      </c>
      <c r="M318" s="13"/>
      <c r="N318" s="12"/>
      <c r="O318" s="11" t="e">
        <f t="shared" si="26"/>
        <v>#DIV/0!</v>
      </c>
      <c r="P318" s="13"/>
      <c r="Q318" s="12"/>
      <c r="R318" s="11" t="e">
        <f t="shared" si="27"/>
        <v>#DIV/0!</v>
      </c>
      <c r="S318" s="13"/>
      <c r="T318" s="12"/>
      <c r="U318" s="11" t="e">
        <f t="shared" si="28"/>
        <v>#DIV/0!</v>
      </c>
    </row>
    <row r="319" spans="1:21" x14ac:dyDescent="0.35">
      <c r="A319" s="8">
        <v>298</v>
      </c>
      <c r="B319" s="10" t="s">
        <v>325</v>
      </c>
      <c r="C319" s="10" t="s">
        <v>331</v>
      </c>
      <c r="D319" s="13"/>
      <c r="E319" s="12" t="e">
        <f>#REF!</f>
        <v>#REF!</v>
      </c>
      <c r="F319" s="11" t="e">
        <f t="shared" si="29"/>
        <v>#REF!</v>
      </c>
      <c r="G319" s="13"/>
      <c r="H319" s="12"/>
      <c r="I319" s="11" t="e">
        <f t="shared" si="24"/>
        <v>#DIV/0!</v>
      </c>
      <c r="J319" s="13"/>
      <c r="K319" s="12"/>
      <c r="L319" s="11" t="e">
        <f t="shared" si="25"/>
        <v>#DIV/0!</v>
      </c>
      <c r="M319" s="13"/>
      <c r="N319" s="12"/>
      <c r="O319" s="11" t="e">
        <f t="shared" si="26"/>
        <v>#DIV/0!</v>
      </c>
      <c r="P319" s="13"/>
      <c r="Q319" s="12"/>
      <c r="R319" s="11" t="e">
        <f t="shared" si="27"/>
        <v>#DIV/0!</v>
      </c>
      <c r="S319" s="13"/>
      <c r="T319" s="12"/>
      <c r="U319" s="11" t="e">
        <f t="shared" si="28"/>
        <v>#DIV/0!</v>
      </c>
    </row>
    <row r="320" spans="1:21" x14ac:dyDescent="0.35">
      <c r="A320" s="8">
        <v>299</v>
      </c>
      <c r="B320" s="10" t="s">
        <v>325</v>
      </c>
      <c r="C320" s="10" t="s">
        <v>332</v>
      </c>
      <c r="D320" s="13"/>
      <c r="E320" s="12" t="e">
        <f>#REF!</f>
        <v>#REF!</v>
      </c>
      <c r="F320" s="11" t="e">
        <f t="shared" si="29"/>
        <v>#REF!</v>
      </c>
      <c r="G320" s="13"/>
      <c r="H320" s="12"/>
      <c r="I320" s="11" t="e">
        <f t="shared" si="24"/>
        <v>#DIV/0!</v>
      </c>
      <c r="J320" s="13"/>
      <c r="K320" s="12"/>
      <c r="L320" s="11" t="e">
        <f t="shared" si="25"/>
        <v>#DIV/0!</v>
      </c>
      <c r="M320" s="13"/>
      <c r="N320" s="12"/>
      <c r="O320" s="11" t="e">
        <f t="shared" si="26"/>
        <v>#DIV/0!</v>
      </c>
      <c r="P320" s="13"/>
      <c r="Q320" s="12"/>
      <c r="R320" s="11" t="e">
        <f t="shared" si="27"/>
        <v>#DIV/0!</v>
      </c>
      <c r="S320" s="13"/>
      <c r="T320" s="12"/>
      <c r="U320" s="11" t="e">
        <f t="shared" si="28"/>
        <v>#DIV/0!</v>
      </c>
    </row>
    <row r="321" spans="1:21" x14ac:dyDescent="0.35">
      <c r="A321" s="8">
        <v>300</v>
      </c>
      <c r="B321" s="10" t="s">
        <v>325</v>
      </c>
      <c r="C321" s="10" t="s">
        <v>333</v>
      </c>
      <c r="D321" s="13"/>
      <c r="E321" s="12" t="e">
        <f>#REF!</f>
        <v>#REF!</v>
      </c>
      <c r="F321" s="11" t="e">
        <f t="shared" si="29"/>
        <v>#REF!</v>
      </c>
      <c r="G321" s="13"/>
      <c r="H321" s="12"/>
      <c r="I321" s="11" t="e">
        <f t="shared" si="24"/>
        <v>#DIV/0!</v>
      </c>
      <c r="J321" s="13"/>
      <c r="K321" s="12"/>
      <c r="L321" s="11" t="e">
        <f t="shared" si="25"/>
        <v>#DIV/0!</v>
      </c>
      <c r="M321" s="13"/>
      <c r="N321" s="12"/>
      <c r="O321" s="11" t="e">
        <f t="shared" si="26"/>
        <v>#DIV/0!</v>
      </c>
      <c r="P321" s="13"/>
      <c r="Q321" s="12"/>
      <c r="R321" s="11" t="e">
        <f t="shared" si="27"/>
        <v>#DIV/0!</v>
      </c>
      <c r="S321" s="13"/>
      <c r="T321" s="12"/>
      <c r="U321" s="11" t="e">
        <f t="shared" si="28"/>
        <v>#DIV/0!</v>
      </c>
    </row>
    <row r="322" spans="1:21" x14ac:dyDescent="0.35">
      <c r="A322" s="8">
        <v>301</v>
      </c>
      <c r="B322" s="10" t="s">
        <v>325</v>
      </c>
      <c r="C322" s="10" t="s">
        <v>334</v>
      </c>
      <c r="D322" s="13"/>
      <c r="E322" s="12" t="e">
        <f>#REF!</f>
        <v>#REF!</v>
      </c>
      <c r="F322" s="11" t="e">
        <f t="shared" si="29"/>
        <v>#REF!</v>
      </c>
      <c r="G322" s="13"/>
      <c r="H322" s="12"/>
      <c r="I322" s="11" t="e">
        <f t="shared" si="24"/>
        <v>#DIV/0!</v>
      </c>
      <c r="J322" s="13"/>
      <c r="K322" s="12"/>
      <c r="L322" s="11" t="e">
        <f t="shared" si="25"/>
        <v>#DIV/0!</v>
      </c>
      <c r="M322" s="13"/>
      <c r="N322" s="12"/>
      <c r="O322" s="11" t="e">
        <f t="shared" si="26"/>
        <v>#DIV/0!</v>
      </c>
      <c r="P322" s="13"/>
      <c r="Q322" s="12"/>
      <c r="R322" s="11" t="e">
        <f t="shared" si="27"/>
        <v>#DIV/0!</v>
      </c>
      <c r="S322" s="13"/>
      <c r="T322" s="12"/>
      <c r="U322" s="11" t="e">
        <f t="shared" si="28"/>
        <v>#DIV/0!</v>
      </c>
    </row>
    <row r="323" spans="1:21" x14ac:dyDescent="0.35">
      <c r="A323" s="8">
        <v>302</v>
      </c>
      <c r="B323" s="10" t="s">
        <v>325</v>
      </c>
      <c r="C323" s="10" t="s">
        <v>335</v>
      </c>
      <c r="D323" s="13"/>
      <c r="E323" s="12" t="e">
        <f>#REF!</f>
        <v>#REF!</v>
      </c>
      <c r="F323" s="11" t="e">
        <f t="shared" si="29"/>
        <v>#REF!</v>
      </c>
      <c r="G323" s="13"/>
      <c r="H323" s="12"/>
      <c r="I323" s="11" t="e">
        <f t="shared" si="24"/>
        <v>#DIV/0!</v>
      </c>
      <c r="J323" s="13"/>
      <c r="K323" s="12"/>
      <c r="L323" s="11" t="e">
        <f t="shared" si="25"/>
        <v>#DIV/0!</v>
      </c>
      <c r="M323" s="13"/>
      <c r="N323" s="12"/>
      <c r="O323" s="11" t="e">
        <f t="shared" si="26"/>
        <v>#DIV/0!</v>
      </c>
      <c r="P323" s="13"/>
      <c r="Q323" s="12"/>
      <c r="R323" s="11" t="e">
        <f t="shared" si="27"/>
        <v>#DIV/0!</v>
      </c>
      <c r="S323" s="13"/>
      <c r="T323" s="12"/>
      <c r="U323" s="11" t="e">
        <f t="shared" si="28"/>
        <v>#DIV/0!</v>
      </c>
    </row>
    <row r="324" spans="1:21" x14ac:dyDescent="0.35">
      <c r="A324" s="8">
        <v>303</v>
      </c>
      <c r="B324" s="10" t="s">
        <v>325</v>
      </c>
      <c r="C324" s="10" t="s">
        <v>336</v>
      </c>
      <c r="D324" s="13"/>
      <c r="E324" s="12" t="e">
        <f>#REF!</f>
        <v>#REF!</v>
      </c>
      <c r="F324" s="11" t="e">
        <f t="shared" si="29"/>
        <v>#REF!</v>
      </c>
      <c r="G324" s="13"/>
      <c r="H324" s="12"/>
      <c r="I324" s="11" t="e">
        <f t="shared" ref="I324:I387" si="30">H324/G324</f>
        <v>#DIV/0!</v>
      </c>
      <c r="J324" s="13"/>
      <c r="K324" s="12"/>
      <c r="L324" s="11" t="e">
        <f t="shared" ref="L324:L387" si="31">K324/J324</f>
        <v>#DIV/0!</v>
      </c>
      <c r="M324" s="13"/>
      <c r="N324" s="12"/>
      <c r="O324" s="11" t="e">
        <f t="shared" ref="O324:O387" si="32">N324/M324</f>
        <v>#DIV/0!</v>
      </c>
      <c r="P324" s="13"/>
      <c r="Q324" s="12"/>
      <c r="R324" s="11" t="e">
        <f t="shared" ref="R324:R387" si="33">Q324/P324</f>
        <v>#DIV/0!</v>
      </c>
      <c r="S324" s="13"/>
      <c r="T324" s="12"/>
      <c r="U324" s="11" t="e">
        <f t="shared" ref="U324:U387" si="34">T324/S324</f>
        <v>#DIV/0!</v>
      </c>
    </row>
    <row r="325" spans="1:21" x14ac:dyDescent="0.35">
      <c r="A325" s="8">
        <v>304</v>
      </c>
      <c r="B325" s="10" t="s">
        <v>325</v>
      </c>
      <c r="C325" s="10" t="s">
        <v>337</v>
      </c>
      <c r="D325" s="13"/>
      <c r="E325" s="12" t="e">
        <f>#REF!</f>
        <v>#REF!</v>
      </c>
      <c r="F325" s="11" t="e">
        <f t="shared" ref="F325:F388" si="35">E325/D325</f>
        <v>#REF!</v>
      </c>
      <c r="G325" s="13"/>
      <c r="H325" s="12"/>
      <c r="I325" s="11" t="e">
        <f t="shared" si="30"/>
        <v>#DIV/0!</v>
      </c>
      <c r="J325" s="13"/>
      <c r="K325" s="12"/>
      <c r="L325" s="11" t="e">
        <f t="shared" si="31"/>
        <v>#DIV/0!</v>
      </c>
      <c r="M325" s="13"/>
      <c r="N325" s="12"/>
      <c r="O325" s="11" t="e">
        <f t="shared" si="32"/>
        <v>#DIV/0!</v>
      </c>
      <c r="P325" s="13"/>
      <c r="Q325" s="12"/>
      <c r="R325" s="11" t="e">
        <f t="shared" si="33"/>
        <v>#DIV/0!</v>
      </c>
      <c r="S325" s="13"/>
      <c r="T325" s="12"/>
      <c r="U325" s="11" t="e">
        <f t="shared" si="34"/>
        <v>#DIV/0!</v>
      </c>
    </row>
    <row r="326" spans="1:21" x14ac:dyDescent="0.35">
      <c r="A326" s="8">
        <v>305</v>
      </c>
      <c r="B326" s="10" t="s">
        <v>325</v>
      </c>
      <c r="C326" s="10" t="s">
        <v>338</v>
      </c>
      <c r="D326" s="13"/>
      <c r="E326" s="12" t="e">
        <f>#REF!</f>
        <v>#REF!</v>
      </c>
      <c r="F326" s="11" t="e">
        <f t="shared" si="35"/>
        <v>#REF!</v>
      </c>
      <c r="G326" s="13"/>
      <c r="H326" s="12"/>
      <c r="I326" s="11" t="e">
        <f t="shared" si="30"/>
        <v>#DIV/0!</v>
      </c>
      <c r="J326" s="13"/>
      <c r="K326" s="12"/>
      <c r="L326" s="11" t="e">
        <f t="shared" si="31"/>
        <v>#DIV/0!</v>
      </c>
      <c r="M326" s="13"/>
      <c r="N326" s="12"/>
      <c r="O326" s="11" t="e">
        <f t="shared" si="32"/>
        <v>#DIV/0!</v>
      </c>
      <c r="P326" s="13"/>
      <c r="Q326" s="12"/>
      <c r="R326" s="11" t="e">
        <f t="shared" si="33"/>
        <v>#DIV/0!</v>
      </c>
      <c r="S326" s="13"/>
      <c r="T326" s="12"/>
      <c r="U326" s="11" t="e">
        <f t="shared" si="34"/>
        <v>#DIV/0!</v>
      </c>
    </row>
    <row r="327" spans="1:21" x14ac:dyDescent="0.35">
      <c r="A327" s="8">
        <v>306</v>
      </c>
      <c r="B327" s="10" t="s">
        <v>325</v>
      </c>
      <c r="C327" s="10" t="s">
        <v>339</v>
      </c>
      <c r="D327" s="13"/>
      <c r="E327" s="12" t="e">
        <f>#REF!</f>
        <v>#REF!</v>
      </c>
      <c r="F327" s="11" t="e">
        <f t="shared" si="35"/>
        <v>#REF!</v>
      </c>
      <c r="G327" s="13"/>
      <c r="H327" s="12"/>
      <c r="I327" s="11" t="e">
        <f t="shared" si="30"/>
        <v>#DIV/0!</v>
      </c>
      <c r="J327" s="13"/>
      <c r="K327" s="12"/>
      <c r="L327" s="11" t="e">
        <f t="shared" si="31"/>
        <v>#DIV/0!</v>
      </c>
      <c r="M327" s="13"/>
      <c r="N327" s="12"/>
      <c r="O327" s="11" t="e">
        <f t="shared" si="32"/>
        <v>#DIV/0!</v>
      </c>
      <c r="P327" s="13"/>
      <c r="Q327" s="12"/>
      <c r="R327" s="11" t="e">
        <f t="shared" si="33"/>
        <v>#DIV/0!</v>
      </c>
      <c r="S327" s="13"/>
      <c r="T327" s="12"/>
      <c r="U327" s="11" t="e">
        <f t="shared" si="34"/>
        <v>#DIV/0!</v>
      </c>
    </row>
    <row r="328" spans="1:21" x14ac:dyDescent="0.35">
      <c r="A328" s="8">
        <v>307</v>
      </c>
      <c r="B328" s="10" t="s">
        <v>325</v>
      </c>
      <c r="C328" s="10" t="s">
        <v>340</v>
      </c>
      <c r="D328" s="13"/>
      <c r="E328" s="12" t="e">
        <f>#REF!</f>
        <v>#REF!</v>
      </c>
      <c r="F328" s="11" t="e">
        <f t="shared" si="35"/>
        <v>#REF!</v>
      </c>
      <c r="G328" s="13"/>
      <c r="H328" s="12"/>
      <c r="I328" s="11" t="e">
        <f t="shared" si="30"/>
        <v>#DIV/0!</v>
      </c>
      <c r="J328" s="13"/>
      <c r="K328" s="12"/>
      <c r="L328" s="11" t="e">
        <f t="shared" si="31"/>
        <v>#DIV/0!</v>
      </c>
      <c r="M328" s="13"/>
      <c r="N328" s="12"/>
      <c r="O328" s="11" t="e">
        <f t="shared" si="32"/>
        <v>#DIV/0!</v>
      </c>
      <c r="P328" s="13"/>
      <c r="Q328" s="12"/>
      <c r="R328" s="11" t="e">
        <f t="shared" si="33"/>
        <v>#DIV/0!</v>
      </c>
      <c r="S328" s="13"/>
      <c r="T328" s="12"/>
      <c r="U328" s="11" t="e">
        <f t="shared" si="34"/>
        <v>#DIV/0!</v>
      </c>
    </row>
    <row r="329" spans="1:21" x14ac:dyDescent="0.35">
      <c r="A329" s="8">
        <v>308</v>
      </c>
      <c r="B329" s="10" t="s">
        <v>325</v>
      </c>
      <c r="C329" s="10" t="s">
        <v>341</v>
      </c>
      <c r="D329" s="13"/>
      <c r="E329" s="12" t="e">
        <f>#REF!</f>
        <v>#REF!</v>
      </c>
      <c r="F329" s="11" t="e">
        <f t="shared" si="35"/>
        <v>#REF!</v>
      </c>
      <c r="G329" s="13"/>
      <c r="H329" s="12"/>
      <c r="I329" s="11" t="e">
        <f t="shared" si="30"/>
        <v>#DIV/0!</v>
      </c>
      <c r="J329" s="13"/>
      <c r="K329" s="12"/>
      <c r="L329" s="11" t="e">
        <f t="shared" si="31"/>
        <v>#DIV/0!</v>
      </c>
      <c r="M329" s="13"/>
      <c r="N329" s="12"/>
      <c r="O329" s="11" t="e">
        <f t="shared" si="32"/>
        <v>#DIV/0!</v>
      </c>
      <c r="P329" s="13"/>
      <c r="Q329" s="12"/>
      <c r="R329" s="11" t="e">
        <f t="shared" si="33"/>
        <v>#DIV/0!</v>
      </c>
      <c r="S329" s="13"/>
      <c r="T329" s="12"/>
      <c r="U329" s="11" t="e">
        <f t="shared" si="34"/>
        <v>#DIV/0!</v>
      </c>
    </row>
    <row r="330" spans="1:21" x14ac:dyDescent="0.35">
      <c r="A330" s="8">
        <v>309</v>
      </c>
      <c r="B330" s="10" t="s">
        <v>325</v>
      </c>
      <c r="C330" s="10" t="s">
        <v>342</v>
      </c>
      <c r="D330" s="13"/>
      <c r="E330" s="12" t="e">
        <f>#REF!</f>
        <v>#REF!</v>
      </c>
      <c r="F330" s="11" t="e">
        <f t="shared" si="35"/>
        <v>#REF!</v>
      </c>
      <c r="G330" s="13"/>
      <c r="H330" s="12"/>
      <c r="I330" s="11" t="e">
        <f t="shared" si="30"/>
        <v>#DIV/0!</v>
      </c>
      <c r="J330" s="13"/>
      <c r="K330" s="12"/>
      <c r="L330" s="11" t="e">
        <f t="shared" si="31"/>
        <v>#DIV/0!</v>
      </c>
      <c r="M330" s="13"/>
      <c r="N330" s="12"/>
      <c r="O330" s="11" t="e">
        <f t="shared" si="32"/>
        <v>#DIV/0!</v>
      </c>
      <c r="P330" s="13"/>
      <c r="Q330" s="12"/>
      <c r="R330" s="11" t="e">
        <f t="shared" si="33"/>
        <v>#DIV/0!</v>
      </c>
      <c r="S330" s="13"/>
      <c r="T330" s="12"/>
      <c r="U330" s="11" t="e">
        <f t="shared" si="34"/>
        <v>#DIV/0!</v>
      </c>
    </row>
    <row r="331" spans="1:21" x14ac:dyDescent="0.35">
      <c r="A331" s="8">
        <v>310</v>
      </c>
      <c r="B331" s="10" t="s">
        <v>325</v>
      </c>
      <c r="C331" s="10" t="s">
        <v>343</v>
      </c>
      <c r="D331" s="13"/>
      <c r="E331" s="12" t="e">
        <f>#REF!</f>
        <v>#REF!</v>
      </c>
      <c r="F331" s="11" t="e">
        <f t="shared" si="35"/>
        <v>#REF!</v>
      </c>
      <c r="G331" s="13"/>
      <c r="H331" s="12"/>
      <c r="I331" s="11" t="e">
        <f t="shared" si="30"/>
        <v>#DIV/0!</v>
      </c>
      <c r="J331" s="13"/>
      <c r="K331" s="12"/>
      <c r="L331" s="11" t="e">
        <f t="shared" si="31"/>
        <v>#DIV/0!</v>
      </c>
      <c r="M331" s="13"/>
      <c r="N331" s="12"/>
      <c r="O331" s="11" t="e">
        <f t="shared" si="32"/>
        <v>#DIV/0!</v>
      </c>
      <c r="P331" s="13"/>
      <c r="Q331" s="12"/>
      <c r="R331" s="11" t="e">
        <f t="shared" si="33"/>
        <v>#DIV/0!</v>
      </c>
      <c r="S331" s="13"/>
      <c r="T331" s="12"/>
      <c r="U331" s="11" t="e">
        <f t="shared" si="34"/>
        <v>#DIV/0!</v>
      </c>
    </row>
    <row r="332" spans="1:21" x14ac:dyDescent="0.35">
      <c r="A332" s="8">
        <v>311</v>
      </c>
      <c r="B332" s="10" t="s">
        <v>325</v>
      </c>
      <c r="C332" s="10" t="s">
        <v>344</v>
      </c>
      <c r="D332" s="13"/>
      <c r="E332" s="12" t="e">
        <f>#REF!</f>
        <v>#REF!</v>
      </c>
      <c r="F332" s="11" t="e">
        <f t="shared" si="35"/>
        <v>#REF!</v>
      </c>
      <c r="G332" s="13"/>
      <c r="H332" s="12"/>
      <c r="I332" s="11" t="e">
        <f t="shared" si="30"/>
        <v>#DIV/0!</v>
      </c>
      <c r="J332" s="13"/>
      <c r="K332" s="12"/>
      <c r="L332" s="11" t="e">
        <f t="shared" si="31"/>
        <v>#DIV/0!</v>
      </c>
      <c r="M332" s="13"/>
      <c r="N332" s="12"/>
      <c r="O332" s="11" t="e">
        <f t="shared" si="32"/>
        <v>#DIV/0!</v>
      </c>
      <c r="P332" s="13"/>
      <c r="Q332" s="12"/>
      <c r="R332" s="11" t="e">
        <f t="shared" si="33"/>
        <v>#DIV/0!</v>
      </c>
      <c r="S332" s="13"/>
      <c r="T332" s="12"/>
      <c r="U332" s="11" t="e">
        <f t="shared" si="34"/>
        <v>#DIV/0!</v>
      </c>
    </row>
    <row r="333" spans="1:21" x14ac:dyDescent="0.35">
      <c r="A333" s="8">
        <v>312</v>
      </c>
      <c r="B333" s="10" t="s">
        <v>325</v>
      </c>
      <c r="C333" s="10" t="s">
        <v>345</v>
      </c>
      <c r="D333" s="13"/>
      <c r="E333" s="12" t="e">
        <f>#REF!</f>
        <v>#REF!</v>
      </c>
      <c r="F333" s="11" t="e">
        <f t="shared" si="35"/>
        <v>#REF!</v>
      </c>
      <c r="G333" s="13"/>
      <c r="H333" s="12"/>
      <c r="I333" s="11" t="e">
        <f t="shared" si="30"/>
        <v>#DIV/0!</v>
      </c>
      <c r="J333" s="13"/>
      <c r="K333" s="12"/>
      <c r="L333" s="11" t="e">
        <f t="shared" si="31"/>
        <v>#DIV/0!</v>
      </c>
      <c r="M333" s="13"/>
      <c r="N333" s="12"/>
      <c r="O333" s="11" t="e">
        <f t="shared" si="32"/>
        <v>#DIV/0!</v>
      </c>
      <c r="P333" s="13"/>
      <c r="Q333" s="12"/>
      <c r="R333" s="11" t="e">
        <f t="shared" si="33"/>
        <v>#DIV/0!</v>
      </c>
      <c r="S333" s="13"/>
      <c r="T333" s="12"/>
      <c r="U333" s="11" t="e">
        <f t="shared" si="34"/>
        <v>#DIV/0!</v>
      </c>
    </row>
    <row r="334" spans="1:21" x14ac:dyDescent="0.35">
      <c r="A334" s="8">
        <v>313</v>
      </c>
      <c r="B334" s="10" t="s">
        <v>325</v>
      </c>
      <c r="C334" s="10" t="s">
        <v>346</v>
      </c>
      <c r="D334" s="13"/>
      <c r="E334" s="12" t="e">
        <f>#REF!</f>
        <v>#REF!</v>
      </c>
      <c r="F334" s="11" t="e">
        <f t="shared" si="35"/>
        <v>#REF!</v>
      </c>
      <c r="G334" s="13"/>
      <c r="H334" s="12"/>
      <c r="I334" s="11" t="e">
        <f t="shared" si="30"/>
        <v>#DIV/0!</v>
      </c>
      <c r="J334" s="13"/>
      <c r="K334" s="12"/>
      <c r="L334" s="11" t="e">
        <f t="shared" si="31"/>
        <v>#DIV/0!</v>
      </c>
      <c r="M334" s="13"/>
      <c r="N334" s="12"/>
      <c r="O334" s="11" t="e">
        <f t="shared" si="32"/>
        <v>#DIV/0!</v>
      </c>
      <c r="P334" s="13"/>
      <c r="Q334" s="12"/>
      <c r="R334" s="11" t="e">
        <f t="shared" si="33"/>
        <v>#DIV/0!</v>
      </c>
      <c r="S334" s="13"/>
      <c r="T334" s="12"/>
      <c r="U334" s="11" t="e">
        <f t="shared" si="34"/>
        <v>#DIV/0!</v>
      </c>
    </row>
    <row r="335" spans="1:21" x14ac:dyDescent="0.35">
      <c r="A335" s="8">
        <v>314</v>
      </c>
      <c r="B335" s="10" t="s">
        <v>325</v>
      </c>
      <c r="C335" s="10" t="s">
        <v>347</v>
      </c>
      <c r="D335" s="13"/>
      <c r="E335" s="12" t="e">
        <f>#REF!</f>
        <v>#REF!</v>
      </c>
      <c r="F335" s="11" t="e">
        <f t="shared" si="35"/>
        <v>#REF!</v>
      </c>
      <c r="G335" s="13"/>
      <c r="H335" s="12"/>
      <c r="I335" s="11" t="e">
        <f t="shared" si="30"/>
        <v>#DIV/0!</v>
      </c>
      <c r="J335" s="13"/>
      <c r="K335" s="12"/>
      <c r="L335" s="11" t="e">
        <f t="shared" si="31"/>
        <v>#DIV/0!</v>
      </c>
      <c r="M335" s="13"/>
      <c r="N335" s="12"/>
      <c r="O335" s="11" t="e">
        <f t="shared" si="32"/>
        <v>#DIV/0!</v>
      </c>
      <c r="P335" s="13"/>
      <c r="Q335" s="12"/>
      <c r="R335" s="11" t="e">
        <f t="shared" si="33"/>
        <v>#DIV/0!</v>
      </c>
      <c r="S335" s="13"/>
      <c r="T335" s="12"/>
      <c r="U335" s="11" t="e">
        <f t="shared" si="34"/>
        <v>#DIV/0!</v>
      </c>
    </row>
    <row r="336" spans="1:21" x14ac:dyDescent="0.35">
      <c r="A336" s="14"/>
      <c r="B336" s="16" t="s">
        <v>325</v>
      </c>
      <c r="C336" s="16"/>
      <c r="D336" s="13"/>
      <c r="E336" s="12" t="e">
        <f>#REF!</f>
        <v>#REF!</v>
      </c>
      <c r="F336" s="11" t="e">
        <f t="shared" si="35"/>
        <v>#REF!</v>
      </c>
      <c r="G336" s="13"/>
      <c r="H336" s="12"/>
      <c r="I336" s="11" t="e">
        <f t="shared" si="30"/>
        <v>#DIV/0!</v>
      </c>
      <c r="J336" s="13"/>
      <c r="K336" s="12"/>
      <c r="L336" s="11" t="e">
        <f t="shared" si="31"/>
        <v>#DIV/0!</v>
      </c>
      <c r="M336" s="13"/>
      <c r="N336" s="12"/>
      <c r="O336" s="11" t="e">
        <f t="shared" si="32"/>
        <v>#DIV/0!</v>
      </c>
      <c r="P336" s="13"/>
      <c r="Q336" s="12"/>
      <c r="R336" s="11" t="e">
        <f t="shared" si="33"/>
        <v>#DIV/0!</v>
      </c>
      <c r="S336" s="13"/>
      <c r="T336" s="12"/>
      <c r="U336" s="11" t="e">
        <f t="shared" si="34"/>
        <v>#DIV/0!</v>
      </c>
    </row>
    <row r="337" spans="1:21" x14ac:dyDescent="0.35">
      <c r="A337" s="8">
        <v>315</v>
      </c>
      <c r="B337" s="10" t="s">
        <v>348</v>
      </c>
      <c r="C337" s="10" t="s">
        <v>349</v>
      </c>
      <c r="D337" s="13"/>
      <c r="E337" s="12" t="e">
        <f>#REF!</f>
        <v>#REF!</v>
      </c>
      <c r="F337" s="11" t="e">
        <f t="shared" si="35"/>
        <v>#REF!</v>
      </c>
      <c r="G337" s="13"/>
      <c r="H337" s="12"/>
      <c r="I337" s="11" t="e">
        <f t="shared" si="30"/>
        <v>#DIV/0!</v>
      </c>
      <c r="J337" s="13"/>
      <c r="K337" s="12"/>
      <c r="L337" s="11" t="e">
        <f t="shared" si="31"/>
        <v>#DIV/0!</v>
      </c>
      <c r="M337" s="13"/>
      <c r="N337" s="12"/>
      <c r="O337" s="11" t="e">
        <f t="shared" si="32"/>
        <v>#DIV/0!</v>
      </c>
      <c r="P337" s="13"/>
      <c r="Q337" s="12"/>
      <c r="R337" s="11" t="e">
        <f t="shared" si="33"/>
        <v>#DIV/0!</v>
      </c>
      <c r="S337" s="13"/>
      <c r="T337" s="12"/>
      <c r="U337" s="11" t="e">
        <f t="shared" si="34"/>
        <v>#DIV/0!</v>
      </c>
    </row>
    <row r="338" spans="1:21" x14ac:dyDescent="0.35">
      <c r="A338" s="8">
        <v>316</v>
      </c>
      <c r="B338" s="10" t="s">
        <v>348</v>
      </c>
      <c r="C338" s="10" t="s">
        <v>350</v>
      </c>
      <c r="D338" s="13"/>
      <c r="E338" s="12" t="e">
        <f>#REF!</f>
        <v>#REF!</v>
      </c>
      <c r="F338" s="11" t="e">
        <f t="shared" si="35"/>
        <v>#REF!</v>
      </c>
      <c r="G338" s="13"/>
      <c r="H338" s="12"/>
      <c r="I338" s="11" t="e">
        <f t="shared" si="30"/>
        <v>#DIV/0!</v>
      </c>
      <c r="J338" s="13"/>
      <c r="K338" s="12"/>
      <c r="L338" s="11" t="e">
        <f t="shared" si="31"/>
        <v>#DIV/0!</v>
      </c>
      <c r="M338" s="13"/>
      <c r="N338" s="12"/>
      <c r="O338" s="11" t="e">
        <f t="shared" si="32"/>
        <v>#DIV/0!</v>
      </c>
      <c r="P338" s="13"/>
      <c r="Q338" s="12"/>
      <c r="R338" s="11" t="e">
        <f t="shared" si="33"/>
        <v>#DIV/0!</v>
      </c>
      <c r="S338" s="13"/>
      <c r="T338" s="12"/>
      <c r="U338" s="11" t="e">
        <f t="shared" si="34"/>
        <v>#DIV/0!</v>
      </c>
    </row>
    <row r="339" spans="1:21" x14ac:dyDescent="0.35">
      <c r="A339" s="8">
        <v>317</v>
      </c>
      <c r="B339" s="10" t="s">
        <v>348</v>
      </c>
      <c r="C339" s="10" t="s">
        <v>351</v>
      </c>
      <c r="D339" s="13"/>
      <c r="E339" s="12" t="e">
        <f>#REF!</f>
        <v>#REF!</v>
      </c>
      <c r="F339" s="11" t="e">
        <f t="shared" si="35"/>
        <v>#REF!</v>
      </c>
      <c r="G339" s="13"/>
      <c r="H339" s="12"/>
      <c r="I339" s="11" t="e">
        <f t="shared" si="30"/>
        <v>#DIV/0!</v>
      </c>
      <c r="J339" s="13"/>
      <c r="K339" s="12"/>
      <c r="L339" s="11" t="e">
        <f t="shared" si="31"/>
        <v>#DIV/0!</v>
      </c>
      <c r="M339" s="13"/>
      <c r="N339" s="12"/>
      <c r="O339" s="11" t="e">
        <f t="shared" si="32"/>
        <v>#DIV/0!</v>
      </c>
      <c r="P339" s="13"/>
      <c r="Q339" s="12"/>
      <c r="R339" s="11" t="e">
        <f t="shared" si="33"/>
        <v>#DIV/0!</v>
      </c>
      <c r="S339" s="13"/>
      <c r="T339" s="12"/>
      <c r="U339" s="11" t="e">
        <f t="shared" si="34"/>
        <v>#DIV/0!</v>
      </c>
    </row>
    <row r="340" spans="1:21" x14ac:dyDescent="0.35">
      <c r="A340" s="8">
        <v>318</v>
      </c>
      <c r="B340" s="10" t="s">
        <v>348</v>
      </c>
      <c r="C340" s="10" t="s">
        <v>352</v>
      </c>
      <c r="D340" s="13"/>
      <c r="E340" s="12" t="e">
        <f>#REF!</f>
        <v>#REF!</v>
      </c>
      <c r="F340" s="11" t="e">
        <f t="shared" si="35"/>
        <v>#REF!</v>
      </c>
      <c r="G340" s="13"/>
      <c r="H340" s="12"/>
      <c r="I340" s="11" t="e">
        <f t="shared" si="30"/>
        <v>#DIV/0!</v>
      </c>
      <c r="J340" s="13"/>
      <c r="K340" s="12"/>
      <c r="L340" s="11" t="e">
        <f t="shared" si="31"/>
        <v>#DIV/0!</v>
      </c>
      <c r="M340" s="13"/>
      <c r="N340" s="12"/>
      <c r="O340" s="11" t="e">
        <f t="shared" si="32"/>
        <v>#DIV/0!</v>
      </c>
      <c r="P340" s="13"/>
      <c r="Q340" s="12"/>
      <c r="R340" s="11" t="e">
        <f t="shared" si="33"/>
        <v>#DIV/0!</v>
      </c>
      <c r="S340" s="13"/>
      <c r="T340" s="12"/>
      <c r="U340" s="11" t="e">
        <f t="shared" si="34"/>
        <v>#DIV/0!</v>
      </c>
    </row>
    <row r="341" spans="1:21" x14ac:dyDescent="0.35">
      <c r="A341" s="8">
        <v>319</v>
      </c>
      <c r="B341" s="10" t="s">
        <v>348</v>
      </c>
      <c r="C341" s="10" t="s">
        <v>353</v>
      </c>
      <c r="D341" s="13"/>
      <c r="E341" s="12" t="e">
        <f>#REF!</f>
        <v>#REF!</v>
      </c>
      <c r="F341" s="11" t="e">
        <f t="shared" si="35"/>
        <v>#REF!</v>
      </c>
      <c r="G341" s="13"/>
      <c r="H341" s="12"/>
      <c r="I341" s="11" t="e">
        <f t="shared" si="30"/>
        <v>#DIV/0!</v>
      </c>
      <c r="J341" s="13"/>
      <c r="K341" s="12"/>
      <c r="L341" s="11" t="e">
        <f t="shared" si="31"/>
        <v>#DIV/0!</v>
      </c>
      <c r="M341" s="13"/>
      <c r="N341" s="12"/>
      <c r="O341" s="11" t="e">
        <f t="shared" si="32"/>
        <v>#DIV/0!</v>
      </c>
      <c r="P341" s="13"/>
      <c r="Q341" s="12"/>
      <c r="R341" s="11" t="e">
        <f t="shared" si="33"/>
        <v>#DIV/0!</v>
      </c>
      <c r="S341" s="13"/>
      <c r="T341" s="12"/>
      <c r="U341" s="11" t="e">
        <f t="shared" si="34"/>
        <v>#DIV/0!</v>
      </c>
    </row>
    <row r="342" spans="1:21" x14ac:dyDescent="0.35">
      <c r="A342" s="8">
        <v>320</v>
      </c>
      <c r="B342" s="10" t="s">
        <v>348</v>
      </c>
      <c r="C342" s="10" t="s">
        <v>354</v>
      </c>
      <c r="D342" s="13"/>
      <c r="E342" s="12" t="e">
        <f>#REF!</f>
        <v>#REF!</v>
      </c>
      <c r="F342" s="11" t="e">
        <f t="shared" si="35"/>
        <v>#REF!</v>
      </c>
      <c r="G342" s="13"/>
      <c r="H342" s="12"/>
      <c r="I342" s="11" t="e">
        <f t="shared" si="30"/>
        <v>#DIV/0!</v>
      </c>
      <c r="J342" s="13"/>
      <c r="K342" s="12"/>
      <c r="L342" s="11" t="e">
        <f t="shared" si="31"/>
        <v>#DIV/0!</v>
      </c>
      <c r="M342" s="13"/>
      <c r="N342" s="12"/>
      <c r="O342" s="11" t="e">
        <f t="shared" si="32"/>
        <v>#DIV/0!</v>
      </c>
      <c r="P342" s="13"/>
      <c r="Q342" s="12"/>
      <c r="R342" s="11" t="e">
        <f t="shared" si="33"/>
        <v>#DIV/0!</v>
      </c>
      <c r="S342" s="13"/>
      <c r="T342" s="12"/>
      <c r="U342" s="11" t="e">
        <f t="shared" si="34"/>
        <v>#DIV/0!</v>
      </c>
    </row>
    <row r="343" spans="1:21" x14ac:dyDescent="0.35">
      <c r="A343" s="8">
        <v>321</v>
      </c>
      <c r="B343" s="10" t="s">
        <v>348</v>
      </c>
      <c r="C343" s="10" t="s">
        <v>355</v>
      </c>
      <c r="D343" s="13"/>
      <c r="E343" s="12" t="e">
        <f>#REF!</f>
        <v>#REF!</v>
      </c>
      <c r="F343" s="11" t="e">
        <f t="shared" si="35"/>
        <v>#REF!</v>
      </c>
      <c r="G343" s="13"/>
      <c r="H343" s="12"/>
      <c r="I343" s="11" t="e">
        <f t="shared" si="30"/>
        <v>#DIV/0!</v>
      </c>
      <c r="J343" s="13"/>
      <c r="K343" s="12"/>
      <c r="L343" s="11" t="e">
        <f t="shared" si="31"/>
        <v>#DIV/0!</v>
      </c>
      <c r="M343" s="13"/>
      <c r="N343" s="12"/>
      <c r="O343" s="11" t="e">
        <f t="shared" si="32"/>
        <v>#DIV/0!</v>
      </c>
      <c r="P343" s="13"/>
      <c r="Q343" s="12"/>
      <c r="R343" s="11" t="e">
        <f t="shared" si="33"/>
        <v>#DIV/0!</v>
      </c>
      <c r="S343" s="13"/>
      <c r="T343" s="12"/>
      <c r="U343" s="11" t="e">
        <f t="shared" si="34"/>
        <v>#DIV/0!</v>
      </c>
    </row>
    <row r="344" spans="1:21" x14ac:dyDescent="0.35">
      <c r="A344" s="8">
        <v>322</v>
      </c>
      <c r="B344" s="10" t="s">
        <v>348</v>
      </c>
      <c r="C344" s="10" t="s">
        <v>356</v>
      </c>
      <c r="D344" s="13"/>
      <c r="E344" s="12" t="e">
        <f>#REF!</f>
        <v>#REF!</v>
      </c>
      <c r="F344" s="11" t="e">
        <f t="shared" si="35"/>
        <v>#REF!</v>
      </c>
      <c r="G344" s="13"/>
      <c r="H344" s="12"/>
      <c r="I344" s="11" t="e">
        <f t="shared" si="30"/>
        <v>#DIV/0!</v>
      </c>
      <c r="J344" s="13"/>
      <c r="K344" s="12"/>
      <c r="L344" s="11" t="e">
        <f t="shared" si="31"/>
        <v>#DIV/0!</v>
      </c>
      <c r="M344" s="13"/>
      <c r="N344" s="12"/>
      <c r="O344" s="11" t="e">
        <f t="shared" si="32"/>
        <v>#DIV/0!</v>
      </c>
      <c r="P344" s="13"/>
      <c r="Q344" s="12"/>
      <c r="R344" s="11" t="e">
        <f t="shared" si="33"/>
        <v>#DIV/0!</v>
      </c>
      <c r="S344" s="13"/>
      <c r="T344" s="12"/>
      <c r="U344" s="11" t="e">
        <f t="shared" si="34"/>
        <v>#DIV/0!</v>
      </c>
    </row>
    <row r="345" spans="1:21" x14ac:dyDescent="0.35">
      <c r="A345" s="8">
        <v>323</v>
      </c>
      <c r="B345" s="10" t="s">
        <v>348</v>
      </c>
      <c r="C345" s="10" t="s">
        <v>357</v>
      </c>
      <c r="D345" s="13"/>
      <c r="E345" s="12" t="e">
        <f>#REF!</f>
        <v>#REF!</v>
      </c>
      <c r="F345" s="11" t="e">
        <f t="shared" si="35"/>
        <v>#REF!</v>
      </c>
      <c r="G345" s="13"/>
      <c r="H345" s="12"/>
      <c r="I345" s="11" t="e">
        <f t="shared" si="30"/>
        <v>#DIV/0!</v>
      </c>
      <c r="J345" s="13"/>
      <c r="K345" s="12"/>
      <c r="L345" s="11" t="e">
        <f t="shared" si="31"/>
        <v>#DIV/0!</v>
      </c>
      <c r="M345" s="13"/>
      <c r="N345" s="12"/>
      <c r="O345" s="11" t="e">
        <f t="shared" si="32"/>
        <v>#DIV/0!</v>
      </c>
      <c r="P345" s="13"/>
      <c r="Q345" s="12"/>
      <c r="R345" s="11" t="e">
        <f t="shared" si="33"/>
        <v>#DIV/0!</v>
      </c>
      <c r="S345" s="13"/>
      <c r="T345" s="12"/>
      <c r="U345" s="11" t="e">
        <f t="shared" si="34"/>
        <v>#DIV/0!</v>
      </c>
    </row>
    <row r="346" spans="1:21" x14ac:dyDescent="0.35">
      <c r="A346" s="8">
        <v>324</v>
      </c>
      <c r="B346" s="10" t="s">
        <v>348</v>
      </c>
      <c r="C346" s="10" t="s">
        <v>358</v>
      </c>
      <c r="D346" s="13"/>
      <c r="E346" s="12" t="e">
        <f>#REF!</f>
        <v>#REF!</v>
      </c>
      <c r="F346" s="11" t="e">
        <f t="shared" si="35"/>
        <v>#REF!</v>
      </c>
      <c r="G346" s="13"/>
      <c r="H346" s="12"/>
      <c r="I346" s="11" t="e">
        <f t="shared" si="30"/>
        <v>#DIV/0!</v>
      </c>
      <c r="J346" s="13"/>
      <c r="K346" s="12"/>
      <c r="L346" s="11" t="e">
        <f t="shared" si="31"/>
        <v>#DIV/0!</v>
      </c>
      <c r="M346" s="13"/>
      <c r="N346" s="12"/>
      <c r="O346" s="11" t="e">
        <f t="shared" si="32"/>
        <v>#DIV/0!</v>
      </c>
      <c r="P346" s="13"/>
      <c r="Q346" s="12"/>
      <c r="R346" s="11" t="e">
        <f t="shared" si="33"/>
        <v>#DIV/0!</v>
      </c>
      <c r="S346" s="13"/>
      <c r="T346" s="12"/>
      <c r="U346" s="11" t="e">
        <f t="shared" si="34"/>
        <v>#DIV/0!</v>
      </c>
    </row>
    <row r="347" spans="1:21" x14ac:dyDescent="0.35">
      <c r="A347" s="8">
        <v>325</v>
      </c>
      <c r="B347" s="10" t="s">
        <v>348</v>
      </c>
      <c r="C347" s="10" t="s">
        <v>359</v>
      </c>
      <c r="D347" s="13"/>
      <c r="E347" s="12" t="e">
        <f>#REF!</f>
        <v>#REF!</v>
      </c>
      <c r="F347" s="11" t="e">
        <f t="shared" si="35"/>
        <v>#REF!</v>
      </c>
      <c r="G347" s="13"/>
      <c r="H347" s="12"/>
      <c r="I347" s="11" t="e">
        <f t="shared" si="30"/>
        <v>#DIV/0!</v>
      </c>
      <c r="J347" s="13"/>
      <c r="K347" s="12"/>
      <c r="L347" s="11" t="e">
        <f t="shared" si="31"/>
        <v>#DIV/0!</v>
      </c>
      <c r="M347" s="13"/>
      <c r="N347" s="12"/>
      <c r="O347" s="11" t="e">
        <f t="shared" si="32"/>
        <v>#DIV/0!</v>
      </c>
      <c r="P347" s="13"/>
      <c r="Q347" s="12"/>
      <c r="R347" s="11" t="e">
        <f t="shared" si="33"/>
        <v>#DIV/0!</v>
      </c>
      <c r="S347" s="13"/>
      <c r="T347" s="12"/>
      <c r="U347" s="11" t="e">
        <f t="shared" si="34"/>
        <v>#DIV/0!</v>
      </c>
    </row>
    <row r="348" spans="1:21" x14ac:dyDescent="0.35">
      <c r="A348" s="8">
        <v>326</v>
      </c>
      <c r="B348" s="10" t="s">
        <v>348</v>
      </c>
      <c r="C348" s="10" t="s">
        <v>360</v>
      </c>
      <c r="D348" s="13"/>
      <c r="E348" s="12" t="e">
        <f>#REF!</f>
        <v>#REF!</v>
      </c>
      <c r="F348" s="11" t="e">
        <f t="shared" si="35"/>
        <v>#REF!</v>
      </c>
      <c r="G348" s="13"/>
      <c r="H348" s="12"/>
      <c r="I348" s="11" t="e">
        <f t="shared" si="30"/>
        <v>#DIV/0!</v>
      </c>
      <c r="J348" s="13"/>
      <c r="K348" s="12"/>
      <c r="L348" s="11" t="e">
        <f t="shared" si="31"/>
        <v>#DIV/0!</v>
      </c>
      <c r="M348" s="13"/>
      <c r="N348" s="12"/>
      <c r="O348" s="11" t="e">
        <f t="shared" si="32"/>
        <v>#DIV/0!</v>
      </c>
      <c r="P348" s="13"/>
      <c r="Q348" s="12"/>
      <c r="R348" s="11" t="e">
        <f t="shared" si="33"/>
        <v>#DIV/0!</v>
      </c>
      <c r="S348" s="13"/>
      <c r="T348" s="12"/>
      <c r="U348" s="11" t="e">
        <f t="shared" si="34"/>
        <v>#DIV/0!</v>
      </c>
    </row>
    <row r="349" spans="1:21" x14ac:dyDescent="0.35">
      <c r="A349" s="8">
        <v>327</v>
      </c>
      <c r="B349" s="10" t="s">
        <v>348</v>
      </c>
      <c r="C349" s="10" t="s">
        <v>361</v>
      </c>
      <c r="D349" s="13"/>
      <c r="E349" s="12" t="e">
        <f>#REF!</f>
        <v>#REF!</v>
      </c>
      <c r="F349" s="11" t="e">
        <f t="shared" si="35"/>
        <v>#REF!</v>
      </c>
      <c r="G349" s="13"/>
      <c r="H349" s="12"/>
      <c r="I349" s="11" t="e">
        <f t="shared" si="30"/>
        <v>#DIV/0!</v>
      </c>
      <c r="J349" s="13"/>
      <c r="K349" s="12"/>
      <c r="L349" s="11" t="e">
        <f t="shared" si="31"/>
        <v>#DIV/0!</v>
      </c>
      <c r="M349" s="13"/>
      <c r="N349" s="12"/>
      <c r="O349" s="11" t="e">
        <f t="shared" si="32"/>
        <v>#DIV/0!</v>
      </c>
      <c r="P349" s="13"/>
      <c r="Q349" s="12"/>
      <c r="R349" s="11" t="e">
        <f t="shared" si="33"/>
        <v>#DIV/0!</v>
      </c>
      <c r="S349" s="13"/>
      <c r="T349" s="12"/>
      <c r="U349" s="11" t="e">
        <f t="shared" si="34"/>
        <v>#DIV/0!</v>
      </c>
    </row>
    <row r="350" spans="1:21" x14ac:dyDescent="0.35">
      <c r="A350" s="8">
        <v>328</v>
      </c>
      <c r="B350" s="10" t="s">
        <v>348</v>
      </c>
      <c r="C350" s="10" t="s">
        <v>362</v>
      </c>
      <c r="D350" s="13"/>
      <c r="E350" s="12" t="e">
        <f>#REF!</f>
        <v>#REF!</v>
      </c>
      <c r="F350" s="11" t="e">
        <f t="shared" si="35"/>
        <v>#REF!</v>
      </c>
      <c r="G350" s="13"/>
      <c r="H350" s="12"/>
      <c r="I350" s="11" t="e">
        <f t="shared" si="30"/>
        <v>#DIV/0!</v>
      </c>
      <c r="J350" s="13"/>
      <c r="K350" s="12"/>
      <c r="L350" s="11" t="e">
        <f t="shared" si="31"/>
        <v>#DIV/0!</v>
      </c>
      <c r="M350" s="13"/>
      <c r="N350" s="12"/>
      <c r="O350" s="11" t="e">
        <f t="shared" si="32"/>
        <v>#DIV/0!</v>
      </c>
      <c r="P350" s="13"/>
      <c r="Q350" s="12"/>
      <c r="R350" s="11" t="e">
        <f t="shared" si="33"/>
        <v>#DIV/0!</v>
      </c>
      <c r="S350" s="13"/>
      <c r="T350" s="12"/>
      <c r="U350" s="11" t="e">
        <f t="shared" si="34"/>
        <v>#DIV/0!</v>
      </c>
    </row>
    <row r="351" spans="1:21" x14ac:dyDescent="0.35">
      <c r="A351" s="14"/>
      <c r="B351" s="16" t="s">
        <v>348</v>
      </c>
      <c r="C351" s="16"/>
      <c r="D351" s="13"/>
      <c r="E351" s="12" t="e">
        <f>#REF!</f>
        <v>#REF!</v>
      </c>
      <c r="F351" s="11" t="e">
        <f t="shared" si="35"/>
        <v>#REF!</v>
      </c>
      <c r="G351" s="13"/>
      <c r="H351" s="12"/>
      <c r="I351" s="11" t="e">
        <f t="shared" si="30"/>
        <v>#DIV/0!</v>
      </c>
      <c r="J351" s="13"/>
      <c r="K351" s="12"/>
      <c r="L351" s="11" t="e">
        <f t="shared" si="31"/>
        <v>#DIV/0!</v>
      </c>
      <c r="M351" s="13"/>
      <c r="N351" s="12"/>
      <c r="O351" s="11" t="e">
        <f t="shared" si="32"/>
        <v>#DIV/0!</v>
      </c>
      <c r="P351" s="13"/>
      <c r="Q351" s="12"/>
      <c r="R351" s="11" t="e">
        <f t="shared" si="33"/>
        <v>#DIV/0!</v>
      </c>
      <c r="S351" s="13"/>
      <c r="T351" s="12"/>
      <c r="U351" s="11" t="e">
        <f t="shared" si="34"/>
        <v>#DIV/0!</v>
      </c>
    </row>
    <row r="352" spans="1:21" x14ac:dyDescent="0.35">
      <c r="A352" s="8">
        <v>329</v>
      </c>
      <c r="B352" s="10" t="s">
        <v>363</v>
      </c>
      <c r="C352" s="10" t="s">
        <v>364</v>
      </c>
      <c r="D352" s="13"/>
      <c r="E352" s="12" t="e">
        <f>#REF!</f>
        <v>#REF!</v>
      </c>
      <c r="F352" s="11" t="e">
        <f t="shared" si="35"/>
        <v>#REF!</v>
      </c>
      <c r="G352" s="13"/>
      <c r="H352" s="12"/>
      <c r="I352" s="11" t="e">
        <f t="shared" si="30"/>
        <v>#DIV/0!</v>
      </c>
      <c r="J352" s="13"/>
      <c r="K352" s="12"/>
      <c r="L352" s="11" t="e">
        <f t="shared" si="31"/>
        <v>#DIV/0!</v>
      </c>
      <c r="M352" s="13"/>
      <c r="N352" s="12"/>
      <c r="O352" s="11" t="e">
        <f t="shared" si="32"/>
        <v>#DIV/0!</v>
      </c>
      <c r="P352" s="13"/>
      <c r="Q352" s="12"/>
      <c r="R352" s="11" t="e">
        <f t="shared" si="33"/>
        <v>#DIV/0!</v>
      </c>
      <c r="S352" s="13"/>
      <c r="T352" s="12"/>
      <c r="U352" s="11" t="e">
        <f t="shared" si="34"/>
        <v>#DIV/0!</v>
      </c>
    </row>
    <row r="353" spans="1:21" x14ac:dyDescent="0.35">
      <c r="A353" s="8">
        <v>330</v>
      </c>
      <c r="B353" s="10" t="s">
        <v>363</v>
      </c>
      <c r="C353" s="10" t="s">
        <v>365</v>
      </c>
      <c r="D353" s="13"/>
      <c r="E353" s="12" t="e">
        <f>#REF!</f>
        <v>#REF!</v>
      </c>
      <c r="F353" s="11" t="e">
        <f t="shared" si="35"/>
        <v>#REF!</v>
      </c>
      <c r="G353" s="13"/>
      <c r="H353" s="12"/>
      <c r="I353" s="11" t="e">
        <f t="shared" si="30"/>
        <v>#DIV/0!</v>
      </c>
      <c r="J353" s="13"/>
      <c r="K353" s="12"/>
      <c r="L353" s="11" t="e">
        <f t="shared" si="31"/>
        <v>#DIV/0!</v>
      </c>
      <c r="M353" s="13"/>
      <c r="N353" s="12"/>
      <c r="O353" s="11" t="e">
        <f t="shared" si="32"/>
        <v>#DIV/0!</v>
      </c>
      <c r="P353" s="13"/>
      <c r="Q353" s="12"/>
      <c r="R353" s="11" t="e">
        <f t="shared" si="33"/>
        <v>#DIV/0!</v>
      </c>
      <c r="S353" s="13"/>
      <c r="T353" s="12"/>
      <c r="U353" s="11" t="e">
        <f t="shared" si="34"/>
        <v>#DIV/0!</v>
      </c>
    </row>
    <row r="354" spans="1:21" x14ac:dyDescent="0.35">
      <c r="A354" s="8">
        <v>331</v>
      </c>
      <c r="B354" s="10" t="s">
        <v>363</v>
      </c>
      <c r="C354" s="10" t="s">
        <v>366</v>
      </c>
      <c r="D354" s="13"/>
      <c r="E354" s="12" t="e">
        <f>#REF!</f>
        <v>#REF!</v>
      </c>
      <c r="F354" s="11" t="e">
        <f t="shared" si="35"/>
        <v>#REF!</v>
      </c>
      <c r="G354" s="13"/>
      <c r="H354" s="12"/>
      <c r="I354" s="11" t="e">
        <f t="shared" si="30"/>
        <v>#DIV/0!</v>
      </c>
      <c r="J354" s="13"/>
      <c r="K354" s="12"/>
      <c r="L354" s="11" t="e">
        <f t="shared" si="31"/>
        <v>#DIV/0!</v>
      </c>
      <c r="M354" s="13"/>
      <c r="N354" s="12"/>
      <c r="O354" s="11" t="e">
        <f t="shared" si="32"/>
        <v>#DIV/0!</v>
      </c>
      <c r="P354" s="13"/>
      <c r="Q354" s="12"/>
      <c r="R354" s="11" t="e">
        <f t="shared" si="33"/>
        <v>#DIV/0!</v>
      </c>
      <c r="S354" s="13"/>
      <c r="T354" s="12"/>
      <c r="U354" s="11" t="e">
        <f t="shared" si="34"/>
        <v>#DIV/0!</v>
      </c>
    </row>
    <row r="355" spans="1:21" x14ac:dyDescent="0.35">
      <c r="A355" s="8">
        <v>332</v>
      </c>
      <c r="B355" s="10" t="s">
        <v>363</v>
      </c>
      <c r="C355" s="10" t="s">
        <v>367</v>
      </c>
      <c r="D355" s="13"/>
      <c r="E355" s="12" t="e">
        <f>#REF!</f>
        <v>#REF!</v>
      </c>
      <c r="F355" s="11" t="e">
        <f t="shared" si="35"/>
        <v>#REF!</v>
      </c>
      <c r="G355" s="13"/>
      <c r="H355" s="12"/>
      <c r="I355" s="11" t="e">
        <f t="shared" si="30"/>
        <v>#DIV/0!</v>
      </c>
      <c r="J355" s="13"/>
      <c r="K355" s="12"/>
      <c r="L355" s="11" t="e">
        <f t="shared" si="31"/>
        <v>#DIV/0!</v>
      </c>
      <c r="M355" s="13"/>
      <c r="N355" s="12"/>
      <c r="O355" s="11" t="e">
        <f t="shared" si="32"/>
        <v>#DIV/0!</v>
      </c>
      <c r="P355" s="13"/>
      <c r="Q355" s="12"/>
      <c r="R355" s="11" t="e">
        <f t="shared" si="33"/>
        <v>#DIV/0!</v>
      </c>
      <c r="S355" s="13"/>
      <c r="T355" s="12"/>
      <c r="U355" s="11" t="e">
        <f t="shared" si="34"/>
        <v>#DIV/0!</v>
      </c>
    </row>
    <row r="356" spans="1:21" x14ac:dyDescent="0.35">
      <c r="A356" s="8">
        <v>333</v>
      </c>
      <c r="B356" s="10" t="s">
        <v>363</v>
      </c>
      <c r="C356" s="10" t="s">
        <v>368</v>
      </c>
      <c r="D356" s="13"/>
      <c r="E356" s="12" t="e">
        <f>#REF!</f>
        <v>#REF!</v>
      </c>
      <c r="F356" s="11" t="e">
        <f t="shared" si="35"/>
        <v>#REF!</v>
      </c>
      <c r="G356" s="13"/>
      <c r="H356" s="12"/>
      <c r="I356" s="11" t="e">
        <f t="shared" si="30"/>
        <v>#DIV/0!</v>
      </c>
      <c r="J356" s="13"/>
      <c r="K356" s="12"/>
      <c r="L356" s="11" t="e">
        <f t="shared" si="31"/>
        <v>#DIV/0!</v>
      </c>
      <c r="M356" s="13"/>
      <c r="N356" s="12"/>
      <c r="O356" s="11" t="e">
        <f t="shared" si="32"/>
        <v>#DIV/0!</v>
      </c>
      <c r="P356" s="13"/>
      <c r="Q356" s="12"/>
      <c r="R356" s="11" t="e">
        <f t="shared" si="33"/>
        <v>#DIV/0!</v>
      </c>
      <c r="S356" s="13"/>
      <c r="T356" s="12"/>
      <c r="U356" s="11" t="e">
        <f t="shared" si="34"/>
        <v>#DIV/0!</v>
      </c>
    </row>
    <row r="357" spans="1:21" x14ac:dyDescent="0.35">
      <c r="A357" s="8">
        <v>334</v>
      </c>
      <c r="B357" s="10" t="s">
        <v>363</v>
      </c>
      <c r="C357" s="10" t="s">
        <v>369</v>
      </c>
      <c r="D357" s="13"/>
      <c r="E357" s="12" t="e">
        <f>#REF!</f>
        <v>#REF!</v>
      </c>
      <c r="F357" s="11" t="e">
        <f t="shared" si="35"/>
        <v>#REF!</v>
      </c>
      <c r="G357" s="13"/>
      <c r="H357" s="12"/>
      <c r="I357" s="11" t="e">
        <f t="shared" si="30"/>
        <v>#DIV/0!</v>
      </c>
      <c r="J357" s="13"/>
      <c r="K357" s="12"/>
      <c r="L357" s="11" t="e">
        <f t="shared" si="31"/>
        <v>#DIV/0!</v>
      </c>
      <c r="M357" s="13"/>
      <c r="N357" s="12"/>
      <c r="O357" s="11" t="e">
        <f t="shared" si="32"/>
        <v>#DIV/0!</v>
      </c>
      <c r="P357" s="13"/>
      <c r="Q357" s="12"/>
      <c r="R357" s="11" t="e">
        <f t="shared" si="33"/>
        <v>#DIV/0!</v>
      </c>
      <c r="S357" s="13"/>
      <c r="T357" s="12"/>
      <c r="U357" s="11" t="e">
        <f t="shared" si="34"/>
        <v>#DIV/0!</v>
      </c>
    </row>
    <row r="358" spans="1:21" x14ac:dyDescent="0.35">
      <c r="A358" s="8">
        <v>335</v>
      </c>
      <c r="B358" s="10" t="s">
        <v>363</v>
      </c>
      <c r="C358" s="10" t="s">
        <v>370</v>
      </c>
      <c r="D358" s="13"/>
      <c r="E358" s="12" t="e">
        <f>#REF!</f>
        <v>#REF!</v>
      </c>
      <c r="F358" s="11" t="e">
        <f t="shared" si="35"/>
        <v>#REF!</v>
      </c>
      <c r="G358" s="13"/>
      <c r="H358" s="12"/>
      <c r="I358" s="11" t="e">
        <f t="shared" si="30"/>
        <v>#DIV/0!</v>
      </c>
      <c r="J358" s="13"/>
      <c r="K358" s="12"/>
      <c r="L358" s="11" t="e">
        <f t="shared" si="31"/>
        <v>#DIV/0!</v>
      </c>
      <c r="M358" s="13"/>
      <c r="N358" s="12"/>
      <c r="O358" s="11" t="e">
        <f t="shared" si="32"/>
        <v>#DIV/0!</v>
      </c>
      <c r="P358" s="13"/>
      <c r="Q358" s="12"/>
      <c r="R358" s="11" t="e">
        <f t="shared" si="33"/>
        <v>#DIV/0!</v>
      </c>
      <c r="S358" s="13"/>
      <c r="T358" s="12"/>
      <c r="U358" s="11" t="e">
        <f t="shared" si="34"/>
        <v>#DIV/0!</v>
      </c>
    </row>
    <row r="359" spans="1:21" x14ac:dyDescent="0.35">
      <c r="A359" s="8">
        <v>336</v>
      </c>
      <c r="B359" s="10" t="s">
        <v>363</v>
      </c>
      <c r="C359" s="10" t="s">
        <v>371</v>
      </c>
      <c r="D359" s="13"/>
      <c r="E359" s="12" t="e">
        <f>#REF!</f>
        <v>#REF!</v>
      </c>
      <c r="F359" s="11" t="e">
        <f t="shared" si="35"/>
        <v>#REF!</v>
      </c>
      <c r="G359" s="13"/>
      <c r="H359" s="12"/>
      <c r="I359" s="11" t="e">
        <f t="shared" si="30"/>
        <v>#DIV/0!</v>
      </c>
      <c r="J359" s="13"/>
      <c r="K359" s="12"/>
      <c r="L359" s="11" t="e">
        <f t="shared" si="31"/>
        <v>#DIV/0!</v>
      </c>
      <c r="M359" s="13"/>
      <c r="N359" s="12"/>
      <c r="O359" s="11" t="e">
        <f t="shared" si="32"/>
        <v>#DIV/0!</v>
      </c>
      <c r="P359" s="13"/>
      <c r="Q359" s="12"/>
      <c r="R359" s="11" t="e">
        <f t="shared" si="33"/>
        <v>#DIV/0!</v>
      </c>
      <c r="S359" s="13"/>
      <c r="T359" s="12"/>
      <c r="U359" s="11" t="e">
        <f t="shared" si="34"/>
        <v>#DIV/0!</v>
      </c>
    </row>
    <row r="360" spans="1:21" x14ac:dyDescent="0.35">
      <c r="A360" s="8">
        <v>337</v>
      </c>
      <c r="B360" s="10" t="s">
        <v>363</v>
      </c>
      <c r="C360" s="10" t="s">
        <v>372</v>
      </c>
      <c r="D360" s="13"/>
      <c r="E360" s="12" t="e">
        <f>#REF!</f>
        <v>#REF!</v>
      </c>
      <c r="F360" s="11" t="e">
        <f t="shared" si="35"/>
        <v>#REF!</v>
      </c>
      <c r="G360" s="13"/>
      <c r="H360" s="12"/>
      <c r="I360" s="11" t="e">
        <f t="shared" si="30"/>
        <v>#DIV/0!</v>
      </c>
      <c r="J360" s="13"/>
      <c r="K360" s="12"/>
      <c r="L360" s="11" t="e">
        <f t="shared" si="31"/>
        <v>#DIV/0!</v>
      </c>
      <c r="M360" s="13"/>
      <c r="N360" s="12"/>
      <c r="O360" s="11" t="e">
        <f t="shared" si="32"/>
        <v>#DIV/0!</v>
      </c>
      <c r="P360" s="13"/>
      <c r="Q360" s="12"/>
      <c r="R360" s="11" t="e">
        <f t="shared" si="33"/>
        <v>#DIV/0!</v>
      </c>
      <c r="S360" s="13"/>
      <c r="T360" s="12"/>
      <c r="U360" s="11" t="e">
        <f t="shared" si="34"/>
        <v>#DIV/0!</v>
      </c>
    </row>
    <row r="361" spans="1:21" x14ac:dyDescent="0.35">
      <c r="A361" s="8">
        <v>338</v>
      </c>
      <c r="B361" s="10" t="s">
        <v>363</v>
      </c>
      <c r="C361" s="10" t="s">
        <v>373</v>
      </c>
      <c r="D361" s="13"/>
      <c r="E361" s="12" t="e">
        <f>#REF!</f>
        <v>#REF!</v>
      </c>
      <c r="F361" s="11" t="e">
        <f t="shared" si="35"/>
        <v>#REF!</v>
      </c>
      <c r="G361" s="13"/>
      <c r="H361" s="12"/>
      <c r="I361" s="11" t="e">
        <f t="shared" si="30"/>
        <v>#DIV/0!</v>
      </c>
      <c r="J361" s="13"/>
      <c r="K361" s="12"/>
      <c r="L361" s="11" t="e">
        <f t="shared" si="31"/>
        <v>#DIV/0!</v>
      </c>
      <c r="M361" s="13"/>
      <c r="N361" s="12"/>
      <c r="O361" s="11" t="e">
        <f t="shared" si="32"/>
        <v>#DIV/0!</v>
      </c>
      <c r="P361" s="13"/>
      <c r="Q361" s="12"/>
      <c r="R361" s="11" t="e">
        <f t="shared" si="33"/>
        <v>#DIV/0!</v>
      </c>
      <c r="S361" s="13"/>
      <c r="T361" s="12"/>
      <c r="U361" s="11" t="e">
        <f t="shared" si="34"/>
        <v>#DIV/0!</v>
      </c>
    </row>
    <row r="362" spans="1:21" x14ac:dyDescent="0.35">
      <c r="A362" s="8">
        <v>339</v>
      </c>
      <c r="B362" s="10" t="s">
        <v>363</v>
      </c>
      <c r="C362" s="10" t="s">
        <v>374</v>
      </c>
      <c r="D362" s="13"/>
      <c r="E362" s="12" t="e">
        <f>#REF!</f>
        <v>#REF!</v>
      </c>
      <c r="F362" s="11" t="e">
        <f t="shared" si="35"/>
        <v>#REF!</v>
      </c>
      <c r="G362" s="13"/>
      <c r="H362" s="12"/>
      <c r="I362" s="11" t="e">
        <f t="shared" si="30"/>
        <v>#DIV/0!</v>
      </c>
      <c r="J362" s="13"/>
      <c r="K362" s="12"/>
      <c r="L362" s="11" t="e">
        <f t="shared" si="31"/>
        <v>#DIV/0!</v>
      </c>
      <c r="M362" s="13"/>
      <c r="N362" s="12"/>
      <c r="O362" s="11" t="e">
        <f t="shared" si="32"/>
        <v>#DIV/0!</v>
      </c>
      <c r="P362" s="13"/>
      <c r="Q362" s="12"/>
      <c r="R362" s="11" t="e">
        <f t="shared" si="33"/>
        <v>#DIV/0!</v>
      </c>
      <c r="S362" s="13"/>
      <c r="T362" s="12"/>
      <c r="U362" s="11" t="e">
        <f t="shared" si="34"/>
        <v>#DIV/0!</v>
      </c>
    </row>
    <row r="363" spans="1:21" x14ac:dyDescent="0.35">
      <c r="A363" s="8">
        <v>340</v>
      </c>
      <c r="B363" s="10" t="s">
        <v>363</v>
      </c>
      <c r="C363" s="10" t="s">
        <v>375</v>
      </c>
      <c r="D363" s="13"/>
      <c r="E363" s="12" t="e">
        <f>#REF!</f>
        <v>#REF!</v>
      </c>
      <c r="F363" s="11" t="e">
        <f t="shared" si="35"/>
        <v>#REF!</v>
      </c>
      <c r="G363" s="13"/>
      <c r="H363" s="12"/>
      <c r="I363" s="11" t="e">
        <f t="shared" si="30"/>
        <v>#DIV/0!</v>
      </c>
      <c r="J363" s="13"/>
      <c r="K363" s="12"/>
      <c r="L363" s="11" t="e">
        <f t="shared" si="31"/>
        <v>#DIV/0!</v>
      </c>
      <c r="M363" s="13"/>
      <c r="N363" s="12"/>
      <c r="O363" s="11" t="e">
        <f t="shared" si="32"/>
        <v>#DIV/0!</v>
      </c>
      <c r="P363" s="13"/>
      <c r="Q363" s="12"/>
      <c r="R363" s="11" t="e">
        <f t="shared" si="33"/>
        <v>#DIV/0!</v>
      </c>
      <c r="S363" s="13"/>
      <c r="T363" s="12"/>
      <c r="U363" s="11" t="e">
        <f t="shared" si="34"/>
        <v>#DIV/0!</v>
      </c>
    </row>
    <row r="364" spans="1:21" x14ac:dyDescent="0.35">
      <c r="A364" s="8">
        <v>341</v>
      </c>
      <c r="B364" s="10" t="s">
        <v>363</v>
      </c>
      <c r="C364" s="10" t="s">
        <v>376</v>
      </c>
      <c r="D364" s="13"/>
      <c r="E364" s="12" t="e">
        <f>#REF!</f>
        <v>#REF!</v>
      </c>
      <c r="F364" s="11" t="e">
        <f t="shared" si="35"/>
        <v>#REF!</v>
      </c>
      <c r="G364" s="13"/>
      <c r="H364" s="12"/>
      <c r="I364" s="11" t="e">
        <f t="shared" si="30"/>
        <v>#DIV/0!</v>
      </c>
      <c r="J364" s="13"/>
      <c r="K364" s="12"/>
      <c r="L364" s="11" t="e">
        <f t="shared" si="31"/>
        <v>#DIV/0!</v>
      </c>
      <c r="M364" s="13"/>
      <c r="N364" s="12"/>
      <c r="O364" s="11" t="e">
        <f t="shared" si="32"/>
        <v>#DIV/0!</v>
      </c>
      <c r="P364" s="13"/>
      <c r="Q364" s="12"/>
      <c r="R364" s="11" t="e">
        <f t="shared" si="33"/>
        <v>#DIV/0!</v>
      </c>
      <c r="S364" s="13"/>
      <c r="T364" s="12"/>
      <c r="U364" s="11" t="e">
        <f t="shared" si="34"/>
        <v>#DIV/0!</v>
      </c>
    </row>
    <row r="365" spans="1:21" x14ac:dyDescent="0.35">
      <c r="A365" s="8">
        <v>342</v>
      </c>
      <c r="B365" s="10" t="s">
        <v>363</v>
      </c>
      <c r="C365" s="10" t="s">
        <v>377</v>
      </c>
      <c r="D365" s="13"/>
      <c r="E365" s="12" t="e">
        <f>#REF!</f>
        <v>#REF!</v>
      </c>
      <c r="F365" s="11" t="e">
        <f t="shared" si="35"/>
        <v>#REF!</v>
      </c>
      <c r="G365" s="13"/>
      <c r="H365" s="12"/>
      <c r="I365" s="11" t="e">
        <f t="shared" si="30"/>
        <v>#DIV/0!</v>
      </c>
      <c r="J365" s="13"/>
      <c r="K365" s="12"/>
      <c r="L365" s="11" t="e">
        <f t="shared" si="31"/>
        <v>#DIV/0!</v>
      </c>
      <c r="M365" s="13"/>
      <c r="N365" s="12"/>
      <c r="O365" s="11" t="e">
        <f t="shared" si="32"/>
        <v>#DIV/0!</v>
      </c>
      <c r="P365" s="13"/>
      <c r="Q365" s="12"/>
      <c r="R365" s="11" t="e">
        <f t="shared" si="33"/>
        <v>#DIV/0!</v>
      </c>
      <c r="S365" s="13"/>
      <c r="T365" s="12"/>
      <c r="U365" s="11" t="e">
        <f t="shared" si="34"/>
        <v>#DIV/0!</v>
      </c>
    </row>
    <row r="366" spans="1:21" x14ac:dyDescent="0.35">
      <c r="A366" s="14"/>
      <c r="B366" s="16" t="s">
        <v>363</v>
      </c>
      <c r="C366" s="16"/>
      <c r="D366" s="13"/>
      <c r="E366" s="12" t="e">
        <f>#REF!</f>
        <v>#REF!</v>
      </c>
      <c r="F366" s="11" t="e">
        <f t="shared" si="35"/>
        <v>#REF!</v>
      </c>
      <c r="G366" s="13"/>
      <c r="H366" s="12"/>
      <c r="I366" s="11" t="e">
        <f t="shared" si="30"/>
        <v>#DIV/0!</v>
      </c>
      <c r="J366" s="13"/>
      <c r="K366" s="12"/>
      <c r="L366" s="11" t="e">
        <f t="shared" si="31"/>
        <v>#DIV/0!</v>
      </c>
      <c r="M366" s="13"/>
      <c r="N366" s="12"/>
      <c r="O366" s="11" t="e">
        <f t="shared" si="32"/>
        <v>#DIV/0!</v>
      </c>
      <c r="P366" s="13"/>
      <c r="Q366" s="12"/>
      <c r="R366" s="11" t="e">
        <f t="shared" si="33"/>
        <v>#DIV/0!</v>
      </c>
      <c r="S366" s="13"/>
      <c r="T366" s="12"/>
      <c r="U366" s="11" t="e">
        <f t="shared" si="34"/>
        <v>#DIV/0!</v>
      </c>
    </row>
    <row r="367" spans="1:21" x14ac:dyDescent="0.35">
      <c r="A367" s="8">
        <v>343</v>
      </c>
      <c r="B367" s="10" t="s">
        <v>378</v>
      </c>
      <c r="C367" s="10" t="s">
        <v>379</v>
      </c>
      <c r="D367" s="13"/>
      <c r="E367" s="12" t="e">
        <f>#REF!</f>
        <v>#REF!</v>
      </c>
      <c r="F367" s="11" t="e">
        <f t="shared" si="35"/>
        <v>#REF!</v>
      </c>
      <c r="G367" s="13"/>
      <c r="H367" s="12"/>
      <c r="I367" s="11" t="e">
        <f t="shared" si="30"/>
        <v>#DIV/0!</v>
      </c>
      <c r="J367" s="13"/>
      <c r="K367" s="12"/>
      <c r="L367" s="11" t="e">
        <f t="shared" si="31"/>
        <v>#DIV/0!</v>
      </c>
      <c r="M367" s="13"/>
      <c r="N367" s="12"/>
      <c r="O367" s="11" t="e">
        <f t="shared" si="32"/>
        <v>#DIV/0!</v>
      </c>
      <c r="P367" s="13"/>
      <c r="Q367" s="12"/>
      <c r="R367" s="11" t="e">
        <f t="shared" si="33"/>
        <v>#DIV/0!</v>
      </c>
      <c r="S367" s="13"/>
      <c r="T367" s="12"/>
      <c r="U367" s="11" t="e">
        <f t="shared" si="34"/>
        <v>#DIV/0!</v>
      </c>
    </row>
    <row r="368" spans="1:21" x14ac:dyDescent="0.35">
      <c r="A368" s="8">
        <v>344</v>
      </c>
      <c r="B368" s="10" t="s">
        <v>378</v>
      </c>
      <c r="C368" s="10" t="s">
        <v>380</v>
      </c>
      <c r="D368" s="13"/>
      <c r="E368" s="12" t="e">
        <f>#REF!</f>
        <v>#REF!</v>
      </c>
      <c r="F368" s="11" t="e">
        <f t="shared" si="35"/>
        <v>#REF!</v>
      </c>
      <c r="G368" s="13"/>
      <c r="H368" s="12"/>
      <c r="I368" s="11" t="e">
        <f t="shared" si="30"/>
        <v>#DIV/0!</v>
      </c>
      <c r="J368" s="13"/>
      <c r="K368" s="12"/>
      <c r="L368" s="11" t="e">
        <f t="shared" si="31"/>
        <v>#DIV/0!</v>
      </c>
      <c r="M368" s="13"/>
      <c r="N368" s="12"/>
      <c r="O368" s="11" t="e">
        <f t="shared" si="32"/>
        <v>#DIV/0!</v>
      </c>
      <c r="P368" s="13"/>
      <c r="Q368" s="12"/>
      <c r="R368" s="11" t="e">
        <f t="shared" si="33"/>
        <v>#DIV/0!</v>
      </c>
      <c r="S368" s="13"/>
      <c r="T368" s="12"/>
      <c r="U368" s="11" t="e">
        <f t="shared" si="34"/>
        <v>#DIV/0!</v>
      </c>
    </row>
    <row r="369" spans="1:21" x14ac:dyDescent="0.35">
      <c r="A369" s="8">
        <v>345</v>
      </c>
      <c r="B369" s="10" t="s">
        <v>378</v>
      </c>
      <c r="C369" s="10" t="s">
        <v>381</v>
      </c>
      <c r="D369" s="13"/>
      <c r="E369" s="12" t="e">
        <f>#REF!</f>
        <v>#REF!</v>
      </c>
      <c r="F369" s="11" t="e">
        <f t="shared" si="35"/>
        <v>#REF!</v>
      </c>
      <c r="G369" s="13"/>
      <c r="H369" s="12"/>
      <c r="I369" s="11" t="e">
        <f t="shared" si="30"/>
        <v>#DIV/0!</v>
      </c>
      <c r="J369" s="13"/>
      <c r="K369" s="12"/>
      <c r="L369" s="11" t="e">
        <f t="shared" si="31"/>
        <v>#DIV/0!</v>
      </c>
      <c r="M369" s="13"/>
      <c r="N369" s="12"/>
      <c r="O369" s="11" t="e">
        <f t="shared" si="32"/>
        <v>#DIV/0!</v>
      </c>
      <c r="P369" s="13"/>
      <c r="Q369" s="12"/>
      <c r="R369" s="11" t="e">
        <f t="shared" si="33"/>
        <v>#DIV/0!</v>
      </c>
      <c r="S369" s="13"/>
      <c r="T369" s="12"/>
      <c r="U369" s="11" t="e">
        <f t="shared" si="34"/>
        <v>#DIV/0!</v>
      </c>
    </row>
    <row r="370" spans="1:21" x14ac:dyDescent="0.35">
      <c r="A370" s="8">
        <v>346</v>
      </c>
      <c r="B370" s="10" t="s">
        <v>378</v>
      </c>
      <c r="C370" s="10" t="s">
        <v>382</v>
      </c>
      <c r="D370" s="13"/>
      <c r="E370" s="12" t="e">
        <f>#REF!</f>
        <v>#REF!</v>
      </c>
      <c r="F370" s="11" t="e">
        <f t="shared" si="35"/>
        <v>#REF!</v>
      </c>
      <c r="G370" s="13"/>
      <c r="H370" s="12"/>
      <c r="I370" s="11" t="e">
        <f t="shared" si="30"/>
        <v>#DIV/0!</v>
      </c>
      <c r="J370" s="13"/>
      <c r="K370" s="12"/>
      <c r="L370" s="11" t="e">
        <f t="shared" si="31"/>
        <v>#DIV/0!</v>
      </c>
      <c r="M370" s="13"/>
      <c r="N370" s="12"/>
      <c r="O370" s="11" t="e">
        <f t="shared" si="32"/>
        <v>#DIV/0!</v>
      </c>
      <c r="P370" s="13"/>
      <c r="Q370" s="12"/>
      <c r="R370" s="11" t="e">
        <f t="shared" si="33"/>
        <v>#DIV/0!</v>
      </c>
      <c r="S370" s="13"/>
      <c r="T370" s="12"/>
      <c r="U370" s="11" t="e">
        <f t="shared" si="34"/>
        <v>#DIV/0!</v>
      </c>
    </row>
    <row r="371" spans="1:21" x14ac:dyDescent="0.35">
      <c r="A371" s="8">
        <v>347</v>
      </c>
      <c r="B371" s="10" t="s">
        <v>378</v>
      </c>
      <c r="C371" s="10" t="s">
        <v>383</v>
      </c>
      <c r="D371" s="13"/>
      <c r="E371" s="12" t="e">
        <f>#REF!</f>
        <v>#REF!</v>
      </c>
      <c r="F371" s="11" t="e">
        <f t="shared" si="35"/>
        <v>#REF!</v>
      </c>
      <c r="G371" s="13"/>
      <c r="H371" s="12"/>
      <c r="I371" s="11" t="e">
        <f t="shared" si="30"/>
        <v>#DIV/0!</v>
      </c>
      <c r="J371" s="13"/>
      <c r="K371" s="12"/>
      <c r="L371" s="11" t="e">
        <f t="shared" si="31"/>
        <v>#DIV/0!</v>
      </c>
      <c r="M371" s="13"/>
      <c r="N371" s="12"/>
      <c r="O371" s="11" t="e">
        <f t="shared" si="32"/>
        <v>#DIV/0!</v>
      </c>
      <c r="P371" s="13"/>
      <c r="Q371" s="12"/>
      <c r="R371" s="11" t="e">
        <f t="shared" si="33"/>
        <v>#DIV/0!</v>
      </c>
      <c r="S371" s="13"/>
      <c r="T371" s="12"/>
      <c r="U371" s="11" t="e">
        <f t="shared" si="34"/>
        <v>#DIV/0!</v>
      </c>
    </row>
    <row r="372" spans="1:21" x14ac:dyDescent="0.35">
      <c r="A372" s="8">
        <v>348</v>
      </c>
      <c r="B372" s="10" t="s">
        <v>378</v>
      </c>
      <c r="C372" s="10" t="s">
        <v>384</v>
      </c>
      <c r="D372" s="13"/>
      <c r="E372" s="12" t="e">
        <f>#REF!</f>
        <v>#REF!</v>
      </c>
      <c r="F372" s="11" t="e">
        <f t="shared" si="35"/>
        <v>#REF!</v>
      </c>
      <c r="G372" s="13"/>
      <c r="H372" s="12"/>
      <c r="I372" s="11" t="e">
        <f t="shared" si="30"/>
        <v>#DIV/0!</v>
      </c>
      <c r="J372" s="13"/>
      <c r="K372" s="12"/>
      <c r="L372" s="11" t="e">
        <f t="shared" si="31"/>
        <v>#DIV/0!</v>
      </c>
      <c r="M372" s="13"/>
      <c r="N372" s="12"/>
      <c r="O372" s="11" t="e">
        <f t="shared" si="32"/>
        <v>#DIV/0!</v>
      </c>
      <c r="P372" s="13"/>
      <c r="Q372" s="12"/>
      <c r="R372" s="11" t="e">
        <f t="shared" si="33"/>
        <v>#DIV/0!</v>
      </c>
      <c r="S372" s="13"/>
      <c r="T372" s="12"/>
      <c r="U372" s="11" t="e">
        <f t="shared" si="34"/>
        <v>#DIV/0!</v>
      </c>
    </row>
    <row r="373" spans="1:21" x14ac:dyDescent="0.35">
      <c r="A373" s="8">
        <v>349</v>
      </c>
      <c r="B373" s="10" t="s">
        <v>378</v>
      </c>
      <c r="C373" s="10" t="s">
        <v>385</v>
      </c>
      <c r="D373" s="13"/>
      <c r="E373" s="12" t="e">
        <f>#REF!</f>
        <v>#REF!</v>
      </c>
      <c r="F373" s="11" t="e">
        <f t="shared" si="35"/>
        <v>#REF!</v>
      </c>
      <c r="G373" s="13"/>
      <c r="H373" s="12"/>
      <c r="I373" s="11" t="e">
        <f t="shared" si="30"/>
        <v>#DIV/0!</v>
      </c>
      <c r="J373" s="13"/>
      <c r="K373" s="12"/>
      <c r="L373" s="11" t="e">
        <f t="shared" si="31"/>
        <v>#DIV/0!</v>
      </c>
      <c r="M373" s="13"/>
      <c r="N373" s="12"/>
      <c r="O373" s="11" t="e">
        <f t="shared" si="32"/>
        <v>#DIV/0!</v>
      </c>
      <c r="P373" s="13"/>
      <c r="Q373" s="12"/>
      <c r="R373" s="11" t="e">
        <f t="shared" si="33"/>
        <v>#DIV/0!</v>
      </c>
      <c r="S373" s="13"/>
      <c r="T373" s="12"/>
      <c r="U373" s="11" t="e">
        <f t="shared" si="34"/>
        <v>#DIV/0!</v>
      </c>
    </row>
    <row r="374" spans="1:21" x14ac:dyDescent="0.35">
      <c r="A374" s="8">
        <v>350</v>
      </c>
      <c r="B374" s="10" t="s">
        <v>378</v>
      </c>
      <c r="C374" s="10" t="s">
        <v>386</v>
      </c>
      <c r="D374" s="13"/>
      <c r="E374" s="12" t="e">
        <f>#REF!</f>
        <v>#REF!</v>
      </c>
      <c r="F374" s="11" t="e">
        <f t="shared" si="35"/>
        <v>#REF!</v>
      </c>
      <c r="G374" s="13"/>
      <c r="H374" s="12"/>
      <c r="I374" s="11" t="e">
        <f t="shared" si="30"/>
        <v>#DIV/0!</v>
      </c>
      <c r="J374" s="13"/>
      <c r="K374" s="12"/>
      <c r="L374" s="11" t="e">
        <f t="shared" si="31"/>
        <v>#DIV/0!</v>
      </c>
      <c r="M374" s="13"/>
      <c r="N374" s="12"/>
      <c r="O374" s="11" t="e">
        <f t="shared" si="32"/>
        <v>#DIV/0!</v>
      </c>
      <c r="P374" s="13"/>
      <c r="Q374" s="12"/>
      <c r="R374" s="11" t="e">
        <f t="shared" si="33"/>
        <v>#DIV/0!</v>
      </c>
      <c r="S374" s="13"/>
      <c r="T374" s="12"/>
      <c r="U374" s="11" t="e">
        <f t="shared" si="34"/>
        <v>#DIV/0!</v>
      </c>
    </row>
    <row r="375" spans="1:21" x14ac:dyDescent="0.35">
      <c r="A375" s="8">
        <v>351</v>
      </c>
      <c r="B375" s="10" t="s">
        <v>378</v>
      </c>
      <c r="C375" s="10" t="s">
        <v>387</v>
      </c>
      <c r="D375" s="13"/>
      <c r="E375" s="12" t="e">
        <f>#REF!</f>
        <v>#REF!</v>
      </c>
      <c r="F375" s="11" t="e">
        <f t="shared" si="35"/>
        <v>#REF!</v>
      </c>
      <c r="G375" s="13"/>
      <c r="H375" s="12"/>
      <c r="I375" s="11" t="e">
        <f t="shared" si="30"/>
        <v>#DIV/0!</v>
      </c>
      <c r="J375" s="13"/>
      <c r="K375" s="12"/>
      <c r="L375" s="11" t="e">
        <f t="shared" si="31"/>
        <v>#DIV/0!</v>
      </c>
      <c r="M375" s="13"/>
      <c r="N375" s="12"/>
      <c r="O375" s="11" t="e">
        <f t="shared" si="32"/>
        <v>#DIV/0!</v>
      </c>
      <c r="P375" s="13"/>
      <c r="Q375" s="12"/>
      <c r="R375" s="11" t="e">
        <f t="shared" si="33"/>
        <v>#DIV/0!</v>
      </c>
      <c r="S375" s="13"/>
      <c r="T375" s="12"/>
      <c r="U375" s="11" t="e">
        <f t="shared" si="34"/>
        <v>#DIV/0!</v>
      </c>
    </row>
    <row r="376" spans="1:21" x14ac:dyDescent="0.35">
      <c r="A376" s="8">
        <v>352</v>
      </c>
      <c r="B376" s="10" t="s">
        <v>378</v>
      </c>
      <c r="C376" s="10" t="s">
        <v>388</v>
      </c>
      <c r="D376" s="13"/>
      <c r="E376" s="12" t="e">
        <f>#REF!</f>
        <v>#REF!</v>
      </c>
      <c r="F376" s="11" t="e">
        <f t="shared" si="35"/>
        <v>#REF!</v>
      </c>
      <c r="G376" s="13"/>
      <c r="H376" s="12"/>
      <c r="I376" s="11" t="e">
        <f t="shared" si="30"/>
        <v>#DIV/0!</v>
      </c>
      <c r="J376" s="13"/>
      <c r="K376" s="12"/>
      <c r="L376" s="11" t="e">
        <f t="shared" si="31"/>
        <v>#DIV/0!</v>
      </c>
      <c r="M376" s="13"/>
      <c r="N376" s="12"/>
      <c r="O376" s="11" t="e">
        <f t="shared" si="32"/>
        <v>#DIV/0!</v>
      </c>
      <c r="P376" s="13"/>
      <c r="Q376" s="12"/>
      <c r="R376" s="11" t="e">
        <f t="shared" si="33"/>
        <v>#DIV/0!</v>
      </c>
      <c r="S376" s="13"/>
      <c r="T376" s="12"/>
      <c r="U376" s="11" t="e">
        <f t="shared" si="34"/>
        <v>#DIV/0!</v>
      </c>
    </row>
    <row r="377" spans="1:21" x14ac:dyDescent="0.35">
      <c r="A377" s="8">
        <v>353</v>
      </c>
      <c r="B377" s="10" t="s">
        <v>378</v>
      </c>
      <c r="C377" s="10" t="s">
        <v>389</v>
      </c>
      <c r="D377" s="13"/>
      <c r="E377" s="12" t="e">
        <f>#REF!</f>
        <v>#REF!</v>
      </c>
      <c r="F377" s="11" t="e">
        <f t="shared" si="35"/>
        <v>#REF!</v>
      </c>
      <c r="G377" s="13"/>
      <c r="H377" s="12"/>
      <c r="I377" s="11" t="e">
        <f t="shared" si="30"/>
        <v>#DIV/0!</v>
      </c>
      <c r="J377" s="13"/>
      <c r="K377" s="12"/>
      <c r="L377" s="11" t="e">
        <f t="shared" si="31"/>
        <v>#DIV/0!</v>
      </c>
      <c r="M377" s="13"/>
      <c r="N377" s="12"/>
      <c r="O377" s="11" t="e">
        <f t="shared" si="32"/>
        <v>#DIV/0!</v>
      </c>
      <c r="P377" s="13"/>
      <c r="Q377" s="12"/>
      <c r="R377" s="11" t="e">
        <f t="shared" si="33"/>
        <v>#DIV/0!</v>
      </c>
      <c r="S377" s="13"/>
      <c r="T377" s="12"/>
      <c r="U377" s="11" t="e">
        <f t="shared" si="34"/>
        <v>#DIV/0!</v>
      </c>
    </row>
    <row r="378" spans="1:21" x14ac:dyDescent="0.35">
      <c r="A378" s="8">
        <v>354</v>
      </c>
      <c r="B378" s="10" t="s">
        <v>378</v>
      </c>
      <c r="C378" s="10" t="s">
        <v>390</v>
      </c>
      <c r="D378" s="13"/>
      <c r="E378" s="12" t="e">
        <f>#REF!</f>
        <v>#REF!</v>
      </c>
      <c r="F378" s="11" t="e">
        <f t="shared" si="35"/>
        <v>#REF!</v>
      </c>
      <c r="G378" s="13"/>
      <c r="H378" s="12"/>
      <c r="I378" s="11" t="e">
        <f t="shared" si="30"/>
        <v>#DIV/0!</v>
      </c>
      <c r="J378" s="13"/>
      <c r="K378" s="12"/>
      <c r="L378" s="11" t="e">
        <f t="shared" si="31"/>
        <v>#DIV/0!</v>
      </c>
      <c r="M378" s="13"/>
      <c r="N378" s="12"/>
      <c r="O378" s="11" t="e">
        <f t="shared" si="32"/>
        <v>#DIV/0!</v>
      </c>
      <c r="P378" s="13"/>
      <c r="Q378" s="12"/>
      <c r="R378" s="11" t="e">
        <f t="shared" si="33"/>
        <v>#DIV/0!</v>
      </c>
      <c r="S378" s="13"/>
      <c r="T378" s="12"/>
      <c r="U378" s="11" t="e">
        <f t="shared" si="34"/>
        <v>#DIV/0!</v>
      </c>
    </row>
    <row r="379" spans="1:21" x14ac:dyDescent="0.35">
      <c r="A379" s="8">
        <v>355</v>
      </c>
      <c r="B379" s="10" t="s">
        <v>378</v>
      </c>
      <c r="C379" s="10" t="s">
        <v>391</v>
      </c>
      <c r="D379" s="13"/>
      <c r="E379" s="12" t="e">
        <f>#REF!</f>
        <v>#REF!</v>
      </c>
      <c r="F379" s="11" t="e">
        <f t="shared" si="35"/>
        <v>#REF!</v>
      </c>
      <c r="G379" s="13"/>
      <c r="H379" s="12"/>
      <c r="I379" s="11" t="e">
        <f t="shared" si="30"/>
        <v>#DIV/0!</v>
      </c>
      <c r="J379" s="13"/>
      <c r="K379" s="12"/>
      <c r="L379" s="11" t="e">
        <f t="shared" si="31"/>
        <v>#DIV/0!</v>
      </c>
      <c r="M379" s="13"/>
      <c r="N379" s="12"/>
      <c r="O379" s="11" t="e">
        <f t="shared" si="32"/>
        <v>#DIV/0!</v>
      </c>
      <c r="P379" s="13"/>
      <c r="Q379" s="12"/>
      <c r="R379" s="11" t="e">
        <f t="shared" si="33"/>
        <v>#DIV/0!</v>
      </c>
      <c r="S379" s="13"/>
      <c r="T379" s="12"/>
      <c r="U379" s="11" t="e">
        <f t="shared" si="34"/>
        <v>#DIV/0!</v>
      </c>
    </row>
    <row r="380" spans="1:21" x14ac:dyDescent="0.35">
      <c r="A380" s="14"/>
      <c r="B380" s="16" t="s">
        <v>378</v>
      </c>
      <c r="C380" s="16"/>
      <c r="D380" s="13"/>
      <c r="E380" s="12" t="e">
        <f>#REF!</f>
        <v>#REF!</v>
      </c>
      <c r="F380" s="11" t="e">
        <f t="shared" si="35"/>
        <v>#REF!</v>
      </c>
      <c r="G380" s="13"/>
      <c r="H380" s="12"/>
      <c r="I380" s="11" t="e">
        <f t="shared" si="30"/>
        <v>#DIV/0!</v>
      </c>
      <c r="J380" s="13"/>
      <c r="K380" s="12"/>
      <c r="L380" s="11" t="e">
        <f t="shared" si="31"/>
        <v>#DIV/0!</v>
      </c>
      <c r="M380" s="13"/>
      <c r="N380" s="12"/>
      <c r="O380" s="11" t="e">
        <f t="shared" si="32"/>
        <v>#DIV/0!</v>
      </c>
      <c r="P380" s="13"/>
      <c r="Q380" s="12"/>
      <c r="R380" s="11" t="e">
        <f t="shared" si="33"/>
        <v>#DIV/0!</v>
      </c>
      <c r="S380" s="13"/>
      <c r="T380" s="12"/>
      <c r="U380" s="11" t="e">
        <f t="shared" si="34"/>
        <v>#DIV/0!</v>
      </c>
    </row>
    <row r="381" spans="1:21" x14ac:dyDescent="0.35">
      <c r="A381" s="8">
        <v>356</v>
      </c>
      <c r="B381" s="10" t="s">
        <v>392</v>
      </c>
      <c r="C381" s="10" t="s">
        <v>393</v>
      </c>
      <c r="D381" s="13"/>
      <c r="E381" s="12" t="e">
        <f>#REF!</f>
        <v>#REF!</v>
      </c>
      <c r="F381" s="11" t="e">
        <f t="shared" si="35"/>
        <v>#REF!</v>
      </c>
      <c r="G381" s="13"/>
      <c r="H381" s="12"/>
      <c r="I381" s="11" t="e">
        <f t="shared" si="30"/>
        <v>#DIV/0!</v>
      </c>
      <c r="J381" s="13"/>
      <c r="K381" s="12"/>
      <c r="L381" s="11" t="e">
        <f t="shared" si="31"/>
        <v>#DIV/0!</v>
      </c>
      <c r="M381" s="13"/>
      <c r="N381" s="12"/>
      <c r="O381" s="11" t="e">
        <f t="shared" si="32"/>
        <v>#DIV/0!</v>
      </c>
      <c r="P381" s="13"/>
      <c r="Q381" s="12"/>
      <c r="R381" s="11" t="e">
        <f t="shared" si="33"/>
        <v>#DIV/0!</v>
      </c>
      <c r="S381" s="13"/>
      <c r="T381" s="12"/>
      <c r="U381" s="11" t="e">
        <f t="shared" si="34"/>
        <v>#DIV/0!</v>
      </c>
    </row>
    <row r="382" spans="1:21" x14ac:dyDescent="0.35">
      <c r="A382" s="8">
        <v>357</v>
      </c>
      <c r="B382" s="10" t="s">
        <v>392</v>
      </c>
      <c r="C382" s="10" t="s">
        <v>394</v>
      </c>
      <c r="D382" s="13"/>
      <c r="E382" s="12" t="e">
        <f>#REF!</f>
        <v>#REF!</v>
      </c>
      <c r="F382" s="11" t="e">
        <f t="shared" si="35"/>
        <v>#REF!</v>
      </c>
      <c r="G382" s="13"/>
      <c r="H382" s="12"/>
      <c r="I382" s="11" t="e">
        <f t="shared" si="30"/>
        <v>#DIV/0!</v>
      </c>
      <c r="J382" s="13"/>
      <c r="K382" s="12"/>
      <c r="L382" s="11" t="e">
        <f t="shared" si="31"/>
        <v>#DIV/0!</v>
      </c>
      <c r="M382" s="13"/>
      <c r="N382" s="12"/>
      <c r="O382" s="11" t="e">
        <f t="shared" si="32"/>
        <v>#DIV/0!</v>
      </c>
      <c r="P382" s="13"/>
      <c r="Q382" s="12"/>
      <c r="R382" s="11" t="e">
        <f t="shared" si="33"/>
        <v>#DIV/0!</v>
      </c>
      <c r="S382" s="13"/>
      <c r="T382" s="12"/>
      <c r="U382" s="11" t="e">
        <f t="shared" si="34"/>
        <v>#DIV/0!</v>
      </c>
    </row>
    <row r="383" spans="1:21" x14ac:dyDescent="0.35">
      <c r="A383" s="8">
        <v>358</v>
      </c>
      <c r="B383" s="10" t="s">
        <v>392</v>
      </c>
      <c r="C383" s="10" t="s">
        <v>395</v>
      </c>
      <c r="D383" s="13"/>
      <c r="E383" s="12" t="e">
        <f>#REF!</f>
        <v>#REF!</v>
      </c>
      <c r="F383" s="11" t="e">
        <f t="shared" si="35"/>
        <v>#REF!</v>
      </c>
      <c r="G383" s="13"/>
      <c r="H383" s="12"/>
      <c r="I383" s="11" t="e">
        <f t="shared" si="30"/>
        <v>#DIV/0!</v>
      </c>
      <c r="J383" s="13"/>
      <c r="K383" s="12"/>
      <c r="L383" s="11" t="e">
        <f t="shared" si="31"/>
        <v>#DIV/0!</v>
      </c>
      <c r="M383" s="13"/>
      <c r="N383" s="12"/>
      <c r="O383" s="11" t="e">
        <f t="shared" si="32"/>
        <v>#DIV/0!</v>
      </c>
      <c r="P383" s="13"/>
      <c r="Q383" s="12"/>
      <c r="R383" s="11" t="e">
        <f t="shared" si="33"/>
        <v>#DIV/0!</v>
      </c>
      <c r="S383" s="13"/>
      <c r="T383" s="12"/>
      <c r="U383" s="11" t="e">
        <f t="shared" si="34"/>
        <v>#DIV/0!</v>
      </c>
    </row>
    <row r="384" spans="1:21" x14ac:dyDescent="0.35">
      <c r="A384" s="8">
        <v>359</v>
      </c>
      <c r="B384" s="10" t="s">
        <v>392</v>
      </c>
      <c r="C384" s="10" t="s">
        <v>396</v>
      </c>
      <c r="D384" s="13"/>
      <c r="E384" s="12" t="e">
        <f>#REF!</f>
        <v>#REF!</v>
      </c>
      <c r="F384" s="11" t="e">
        <f t="shared" si="35"/>
        <v>#REF!</v>
      </c>
      <c r="G384" s="13"/>
      <c r="H384" s="12"/>
      <c r="I384" s="11" t="e">
        <f t="shared" si="30"/>
        <v>#DIV/0!</v>
      </c>
      <c r="J384" s="13"/>
      <c r="K384" s="12"/>
      <c r="L384" s="11" t="e">
        <f t="shared" si="31"/>
        <v>#DIV/0!</v>
      </c>
      <c r="M384" s="13"/>
      <c r="N384" s="12"/>
      <c r="O384" s="11" t="e">
        <f t="shared" si="32"/>
        <v>#DIV/0!</v>
      </c>
      <c r="P384" s="13"/>
      <c r="Q384" s="12"/>
      <c r="R384" s="11" t="e">
        <f t="shared" si="33"/>
        <v>#DIV/0!</v>
      </c>
      <c r="S384" s="13"/>
      <c r="T384" s="12"/>
      <c r="U384" s="11" t="e">
        <f t="shared" si="34"/>
        <v>#DIV/0!</v>
      </c>
    </row>
    <row r="385" spans="1:21" x14ac:dyDescent="0.35">
      <c r="A385" s="8">
        <v>360</v>
      </c>
      <c r="B385" s="10" t="s">
        <v>392</v>
      </c>
      <c r="C385" s="10" t="s">
        <v>397</v>
      </c>
      <c r="D385" s="13"/>
      <c r="E385" s="12" t="e">
        <f>#REF!</f>
        <v>#REF!</v>
      </c>
      <c r="F385" s="11" t="e">
        <f t="shared" si="35"/>
        <v>#REF!</v>
      </c>
      <c r="G385" s="13"/>
      <c r="H385" s="12"/>
      <c r="I385" s="11" t="e">
        <f t="shared" si="30"/>
        <v>#DIV/0!</v>
      </c>
      <c r="J385" s="13"/>
      <c r="K385" s="12"/>
      <c r="L385" s="11" t="e">
        <f t="shared" si="31"/>
        <v>#DIV/0!</v>
      </c>
      <c r="M385" s="13"/>
      <c r="N385" s="12"/>
      <c r="O385" s="11" t="e">
        <f t="shared" si="32"/>
        <v>#DIV/0!</v>
      </c>
      <c r="P385" s="13"/>
      <c r="Q385" s="12"/>
      <c r="R385" s="11" t="e">
        <f t="shared" si="33"/>
        <v>#DIV/0!</v>
      </c>
      <c r="S385" s="13"/>
      <c r="T385" s="12"/>
      <c r="U385" s="11" t="e">
        <f t="shared" si="34"/>
        <v>#DIV/0!</v>
      </c>
    </row>
    <row r="386" spans="1:21" x14ac:dyDescent="0.35">
      <c r="A386" s="8">
        <v>361</v>
      </c>
      <c r="B386" s="10" t="s">
        <v>392</v>
      </c>
      <c r="C386" s="10" t="s">
        <v>398</v>
      </c>
      <c r="D386" s="13"/>
      <c r="E386" s="12" t="e">
        <f>#REF!</f>
        <v>#REF!</v>
      </c>
      <c r="F386" s="11" t="e">
        <f t="shared" si="35"/>
        <v>#REF!</v>
      </c>
      <c r="G386" s="13"/>
      <c r="H386" s="12"/>
      <c r="I386" s="11" t="e">
        <f t="shared" si="30"/>
        <v>#DIV/0!</v>
      </c>
      <c r="J386" s="13"/>
      <c r="K386" s="12"/>
      <c r="L386" s="11" t="e">
        <f t="shared" si="31"/>
        <v>#DIV/0!</v>
      </c>
      <c r="M386" s="13"/>
      <c r="N386" s="12"/>
      <c r="O386" s="11" t="e">
        <f t="shared" si="32"/>
        <v>#DIV/0!</v>
      </c>
      <c r="P386" s="13"/>
      <c r="Q386" s="12"/>
      <c r="R386" s="11" t="e">
        <f t="shared" si="33"/>
        <v>#DIV/0!</v>
      </c>
      <c r="S386" s="13"/>
      <c r="T386" s="12"/>
      <c r="U386" s="11" t="e">
        <f t="shared" si="34"/>
        <v>#DIV/0!</v>
      </c>
    </row>
    <row r="387" spans="1:21" x14ac:dyDescent="0.35">
      <c r="A387" s="8">
        <v>362</v>
      </c>
      <c r="B387" s="10" t="s">
        <v>392</v>
      </c>
      <c r="C387" s="10" t="s">
        <v>399</v>
      </c>
      <c r="D387" s="13"/>
      <c r="E387" s="12" t="e">
        <f>#REF!</f>
        <v>#REF!</v>
      </c>
      <c r="F387" s="11" t="e">
        <f t="shared" si="35"/>
        <v>#REF!</v>
      </c>
      <c r="G387" s="13"/>
      <c r="H387" s="12"/>
      <c r="I387" s="11" t="e">
        <f t="shared" si="30"/>
        <v>#DIV/0!</v>
      </c>
      <c r="J387" s="13"/>
      <c r="K387" s="12"/>
      <c r="L387" s="11" t="e">
        <f t="shared" si="31"/>
        <v>#DIV/0!</v>
      </c>
      <c r="M387" s="13"/>
      <c r="N387" s="12"/>
      <c r="O387" s="11" t="e">
        <f t="shared" si="32"/>
        <v>#DIV/0!</v>
      </c>
      <c r="P387" s="13"/>
      <c r="Q387" s="12"/>
      <c r="R387" s="11" t="e">
        <f t="shared" si="33"/>
        <v>#DIV/0!</v>
      </c>
      <c r="S387" s="13"/>
      <c r="T387" s="12"/>
      <c r="U387" s="11" t="e">
        <f t="shared" si="34"/>
        <v>#DIV/0!</v>
      </c>
    </row>
    <row r="388" spans="1:21" x14ac:dyDescent="0.35">
      <c r="A388" s="8">
        <v>363</v>
      </c>
      <c r="B388" s="10" t="s">
        <v>392</v>
      </c>
      <c r="C388" s="10" t="s">
        <v>400</v>
      </c>
      <c r="D388" s="13"/>
      <c r="E388" s="12" t="e">
        <f>#REF!</f>
        <v>#REF!</v>
      </c>
      <c r="F388" s="11" t="e">
        <f t="shared" si="35"/>
        <v>#REF!</v>
      </c>
      <c r="G388" s="13"/>
      <c r="H388" s="12"/>
      <c r="I388" s="11" t="e">
        <f t="shared" ref="I388:I451" si="36">H388/G388</f>
        <v>#DIV/0!</v>
      </c>
      <c r="J388" s="13"/>
      <c r="K388" s="12"/>
      <c r="L388" s="11" t="e">
        <f t="shared" ref="L388:L451" si="37">K388/J388</f>
        <v>#DIV/0!</v>
      </c>
      <c r="M388" s="13"/>
      <c r="N388" s="12"/>
      <c r="O388" s="11" t="e">
        <f t="shared" ref="O388:O451" si="38">N388/M388</f>
        <v>#DIV/0!</v>
      </c>
      <c r="P388" s="13"/>
      <c r="Q388" s="12"/>
      <c r="R388" s="11" t="e">
        <f t="shared" ref="R388:R451" si="39">Q388/P388</f>
        <v>#DIV/0!</v>
      </c>
      <c r="S388" s="13"/>
      <c r="T388" s="12"/>
      <c r="U388" s="11" t="e">
        <f t="shared" ref="U388:U451" si="40">T388/S388</f>
        <v>#DIV/0!</v>
      </c>
    </row>
    <row r="389" spans="1:21" x14ac:dyDescent="0.35">
      <c r="A389" s="8">
        <v>364</v>
      </c>
      <c r="B389" s="10" t="s">
        <v>392</v>
      </c>
      <c r="C389" s="10" t="s">
        <v>401</v>
      </c>
      <c r="D389" s="13"/>
      <c r="E389" s="12" t="e">
        <f>#REF!</f>
        <v>#REF!</v>
      </c>
      <c r="F389" s="11" t="e">
        <f t="shared" ref="F389:F452" si="41">E389/D389</f>
        <v>#REF!</v>
      </c>
      <c r="G389" s="13"/>
      <c r="H389" s="12"/>
      <c r="I389" s="11" t="e">
        <f t="shared" si="36"/>
        <v>#DIV/0!</v>
      </c>
      <c r="J389" s="13"/>
      <c r="K389" s="12"/>
      <c r="L389" s="11" t="e">
        <f t="shared" si="37"/>
        <v>#DIV/0!</v>
      </c>
      <c r="M389" s="13"/>
      <c r="N389" s="12"/>
      <c r="O389" s="11" t="e">
        <f t="shared" si="38"/>
        <v>#DIV/0!</v>
      </c>
      <c r="P389" s="13"/>
      <c r="Q389" s="12"/>
      <c r="R389" s="11" t="e">
        <f t="shared" si="39"/>
        <v>#DIV/0!</v>
      </c>
      <c r="S389" s="13"/>
      <c r="T389" s="12"/>
      <c r="U389" s="11" t="e">
        <f t="shared" si="40"/>
        <v>#DIV/0!</v>
      </c>
    </row>
    <row r="390" spans="1:21" x14ac:dyDescent="0.35">
      <c r="A390" s="8">
        <v>365</v>
      </c>
      <c r="B390" s="10" t="s">
        <v>392</v>
      </c>
      <c r="C390" s="10" t="s">
        <v>402</v>
      </c>
      <c r="D390" s="13"/>
      <c r="E390" s="12" t="e">
        <f>#REF!</f>
        <v>#REF!</v>
      </c>
      <c r="F390" s="11" t="e">
        <f t="shared" si="41"/>
        <v>#REF!</v>
      </c>
      <c r="G390" s="13"/>
      <c r="H390" s="12"/>
      <c r="I390" s="11" t="e">
        <f t="shared" si="36"/>
        <v>#DIV/0!</v>
      </c>
      <c r="J390" s="13"/>
      <c r="K390" s="12"/>
      <c r="L390" s="11" t="e">
        <f t="shared" si="37"/>
        <v>#DIV/0!</v>
      </c>
      <c r="M390" s="13"/>
      <c r="N390" s="12"/>
      <c r="O390" s="11" t="e">
        <f t="shared" si="38"/>
        <v>#DIV/0!</v>
      </c>
      <c r="P390" s="13"/>
      <c r="Q390" s="12"/>
      <c r="R390" s="11" t="e">
        <f t="shared" si="39"/>
        <v>#DIV/0!</v>
      </c>
      <c r="S390" s="13"/>
      <c r="T390" s="12"/>
      <c r="U390" s="11" t="e">
        <f t="shared" si="40"/>
        <v>#DIV/0!</v>
      </c>
    </row>
    <row r="391" spans="1:21" x14ac:dyDescent="0.35">
      <c r="A391" s="14"/>
      <c r="B391" s="16" t="s">
        <v>392</v>
      </c>
      <c r="C391" s="16"/>
      <c r="D391" s="13"/>
      <c r="E391" s="12" t="e">
        <f>#REF!</f>
        <v>#REF!</v>
      </c>
      <c r="F391" s="11" t="e">
        <f t="shared" si="41"/>
        <v>#REF!</v>
      </c>
      <c r="G391" s="13"/>
      <c r="H391" s="12"/>
      <c r="I391" s="11" t="e">
        <f t="shared" si="36"/>
        <v>#DIV/0!</v>
      </c>
      <c r="J391" s="13"/>
      <c r="K391" s="12"/>
      <c r="L391" s="11" t="e">
        <f t="shared" si="37"/>
        <v>#DIV/0!</v>
      </c>
      <c r="M391" s="13"/>
      <c r="N391" s="12"/>
      <c r="O391" s="11" t="e">
        <f t="shared" si="38"/>
        <v>#DIV/0!</v>
      </c>
      <c r="P391" s="13"/>
      <c r="Q391" s="12"/>
      <c r="R391" s="11" t="e">
        <f t="shared" si="39"/>
        <v>#DIV/0!</v>
      </c>
      <c r="S391" s="13"/>
      <c r="T391" s="12"/>
      <c r="U391" s="11" t="e">
        <f t="shared" si="40"/>
        <v>#DIV/0!</v>
      </c>
    </row>
    <row r="392" spans="1:21" x14ac:dyDescent="0.35">
      <c r="A392" s="8">
        <v>366</v>
      </c>
      <c r="B392" s="10" t="s">
        <v>403</v>
      </c>
      <c r="C392" s="10" t="s">
        <v>404</v>
      </c>
      <c r="D392" s="13"/>
      <c r="E392" s="12" t="e">
        <f>#REF!</f>
        <v>#REF!</v>
      </c>
      <c r="F392" s="11" t="e">
        <f t="shared" si="41"/>
        <v>#REF!</v>
      </c>
      <c r="G392" s="13"/>
      <c r="H392" s="12"/>
      <c r="I392" s="11" t="e">
        <f t="shared" si="36"/>
        <v>#DIV/0!</v>
      </c>
      <c r="J392" s="13"/>
      <c r="K392" s="12"/>
      <c r="L392" s="11" t="e">
        <f t="shared" si="37"/>
        <v>#DIV/0!</v>
      </c>
      <c r="M392" s="13"/>
      <c r="N392" s="12"/>
      <c r="O392" s="11" t="e">
        <f t="shared" si="38"/>
        <v>#DIV/0!</v>
      </c>
      <c r="P392" s="13"/>
      <c r="Q392" s="12"/>
      <c r="R392" s="11" t="e">
        <f t="shared" si="39"/>
        <v>#DIV/0!</v>
      </c>
      <c r="S392" s="13"/>
      <c r="T392" s="12"/>
      <c r="U392" s="11" t="e">
        <f t="shared" si="40"/>
        <v>#DIV/0!</v>
      </c>
    </row>
    <row r="393" spans="1:21" x14ac:dyDescent="0.35">
      <c r="A393" s="8">
        <v>367</v>
      </c>
      <c r="B393" s="10" t="s">
        <v>403</v>
      </c>
      <c r="C393" s="10" t="s">
        <v>405</v>
      </c>
      <c r="D393" s="13"/>
      <c r="E393" s="12" t="e">
        <f>#REF!</f>
        <v>#REF!</v>
      </c>
      <c r="F393" s="11" t="e">
        <f t="shared" si="41"/>
        <v>#REF!</v>
      </c>
      <c r="G393" s="13"/>
      <c r="H393" s="12"/>
      <c r="I393" s="11" t="e">
        <f t="shared" si="36"/>
        <v>#DIV/0!</v>
      </c>
      <c r="J393" s="13"/>
      <c r="K393" s="12"/>
      <c r="L393" s="11" t="e">
        <f t="shared" si="37"/>
        <v>#DIV/0!</v>
      </c>
      <c r="M393" s="13"/>
      <c r="N393" s="12"/>
      <c r="O393" s="11" t="e">
        <f t="shared" si="38"/>
        <v>#DIV/0!</v>
      </c>
      <c r="P393" s="13"/>
      <c r="Q393" s="12"/>
      <c r="R393" s="11" t="e">
        <f t="shared" si="39"/>
        <v>#DIV/0!</v>
      </c>
      <c r="S393" s="13"/>
      <c r="T393" s="12"/>
      <c r="U393" s="11" t="e">
        <f t="shared" si="40"/>
        <v>#DIV/0!</v>
      </c>
    </row>
    <row r="394" spans="1:21" x14ac:dyDescent="0.35">
      <c r="A394" s="8">
        <v>368</v>
      </c>
      <c r="B394" s="10" t="s">
        <v>403</v>
      </c>
      <c r="C394" s="10" t="s">
        <v>406</v>
      </c>
      <c r="D394" s="13"/>
      <c r="E394" s="12" t="e">
        <f>#REF!</f>
        <v>#REF!</v>
      </c>
      <c r="F394" s="11" t="e">
        <f t="shared" si="41"/>
        <v>#REF!</v>
      </c>
      <c r="G394" s="13"/>
      <c r="H394" s="12"/>
      <c r="I394" s="11" t="e">
        <f t="shared" si="36"/>
        <v>#DIV/0!</v>
      </c>
      <c r="J394" s="13"/>
      <c r="K394" s="12"/>
      <c r="L394" s="11" t="e">
        <f t="shared" si="37"/>
        <v>#DIV/0!</v>
      </c>
      <c r="M394" s="13"/>
      <c r="N394" s="12"/>
      <c r="O394" s="11" t="e">
        <f t="shared" si="38"/>
        <v>#DIV/0!</v>
      </c>
      <c r="P394" s="13"/>
      <c r="Q394" s="12"/>
      <c r="R394" s="11" t="e">
        <f t="shared" si="39"/>
        <v>#DIV/0!</v>
      </c>
      <c r="S394" s="13"/>
      <c r="T394" s="12"/>
      <c r="U394" s="11" t="e">
        <f t="shared" si="40"/>
        <v>#DIV/0!</v>
      </c>
    </row>
    <row r="395" spans="1:21" x14ac:dyDescent="0.35">
      <c r="A395" s="8">
        <v>369</v>
      </c>
      <c r="B395" s="10" t="s">
        <v>403</v>
      </c>
      <c r="C395" s="10" t="s">
        <v>407</v>
      </c>
      <c r="D395" s="13"/>
      <c r="E395" s="12" t="e">
        <f>#REF!</f>
        <v>#REF!</v>
      </c>
      <c r="F395" s="11" t="e">
        <f t="shared" si="41"/>
        <v>#REF!</v>
      </c>
      <c r="G395" s="13"/>
      <c r="H395" s="12"/>
      <c r="I395" s="11" t="e">
        <f t="shared" si="36"/>
        <v>#DIV/0!</v>
      </c>
      <c r="J395" s="13"/>
      <c r="K395" s="12"/>
      <c r="L395" s="11" t="e">
        <f t="shared" si="37"/>
        <v>#DIV/0!</v>
      </c>
      <c r="M395" s="13"/>
      <c r="N395" s="12"/>
      <c r="O395" s="11" t="e">
        <f t="shared" si="38"/>
        <v>#DIV/0!</v>
      </c>
      <c r="P395" s="13"/>
      <c r="Q395" s="12"/>
      <c r="R395" s="11" t="e">
        <f t="shared" si="39"/>
        <v>#DIV/0!</v>
      </c>
      <c r="S395" s="13"/>
      <c r="T395" s="12"/>
      <c r="U395" s="11" t="e">
        <f t="shared" si="40"/>
        <v>#DIV/0!</v>
      </c>
    </row>
    <row r="396" spans="1:21" x14ac:dyDescent="0.35">
      <c r="A396" s="8">
        <v>370</v>
      </c>
      <c r="B396" s="10" t="s">
        <v>403</v>
      </c>
      <c r="C396" s="10" t="s">
        <v>408</v>
      </c>
      <c r="D396" s="13"/>
      <c r="E396" s="12" t="e">
        <f>#REF!</f>
        <v>#REF!</v>
      </c>
      <c r="F396" s="11" t="e">
        <f t="shared" si="41"/>
        <v>#REF!</v>
      </c>
      <c r="G396" s="13"/>
      <c r="H396" s="12"/>
      <c r="I396" s="11" t="e">
        <f t="shared" si="36"/>
        <v>#DIV/0!</v>
      </c>
      <c r="J396" s="13"/>
      <c r="K396" s="12"/>
      <c r="L396" s="11" t="e">
        <f t="shared" si="37"/>
        <v>#DIV/0!</v>
      </c>
      <c r="M396" s="13"/>
      <c r="N396" s="12"/>
      <c r="O396" s="11" t="e">
        <f t="shared" si="38"/>
        <v>#DIV/0!</v>
      </c>
      <c r="P396" s="13"/>
      <c r="Q396" s="12"/>
      <c r="R396" s="11" t="e">
        <f t="shared" si="39"/>
        <v>#DIV/0!</v>
      </c>
      <c r="S396" s="13"/>
      <c r="T396" s="12"/>
      <c r="U396" s="11" t="e">
        <f t="shared" si="40"/>
        <v>#DIV/0!</v>
      </c>
    </row>
    <row r="397" spans="1:21" x14ac:dyDescent="0.35">
      <c r="A397" s="14"/>
      <c r="B397" s="16" t="s">
        <v>403</v>
      </c>
      <c r="C397" s="16"/>
      <c r="D397" s="13"/>
      <c r="E397" s="12" t="e">
        <f>#REF!</f>
        <v>#REF!</v>
      </c>
      <c r="F397" s="11" t="e">
        <f t="shared" si="41"/>
        <v>#REF!</v>
      </c>
      <c r="G397" s="13"/>
      <c r="H397" s="12"/>
      <c r="I397" s="11" t="e">
        <f t="shared" si="36"/>
        <v>#DIV/0!</v>
      </c>
      <c r="J397" s="13"/>
      <c r="K397" s="12"/>
      <c r="L397" s="11" t="e">
        <f t="shared" si="37"/>
        <v>#DIV/0!</v>
      </c>
      <c r="M397" s="13"/>
      <c r="N397" s="12"/>
      <c r="O397" s="11" t="e">
        <f t="shared" si="38"/>
        <v>#DIV/0!</v>
      </c>
      <c r="P397" s="13"/>
      <c r="Q397" s="12"/>
      <c r="R397" s="11" t="e">
        <f t="shared" si="39"/>
        <v>#DIV/0!</v>
      </c>
      <c r="S397" s="13"/>
      <c r="T397" s="12"/>
      <c r="U397" s="11" t="e">
        <f t="shared" si="40"/>
        <v>#DIV/0!</v>
      </c>
    </row>
    <row r="398" spans="1:21" x14ac:dyDescent="0.35">
      <c r="A398" s="8">
        <v>371</v>
      </c>
      <c r="B398" s="10" t="s">
        <v>409</v>
      </c>
      <c r="C398" s="10" t="s">
        <v>410</v>
      </c>
      <c r="D398" s="13"/>
      <c r="E398" s="12" t="e">
        <f>#REF!</f>
        <v>#REF!</v>
      </c>
      <c r="F398" s="11" t="e">
        <f t="shared" si="41"/>
        <v>#REF!</v>
      </c>
      <c r="G398" s="13"/>
      <c r="H398" s="12"/>
      <c r="I398" s="11" t="e">
        <f t="shared" si="36"/>
        <v>#DIV/0!</v>
      </c>
      <c r="J398" s="13"/>
      <c r="K398" s="12"/>
      <c r="L398" s="11" t="e">
        <f t="shared" si="37"/>
        <v>#DIV/0!</v>
      </c>
      <c r="M398" s="13"/>
      <c r="N398" s="12"/>
      <c r="O398" s="11" t="e">
        <f t="shared" si="38"/>
        <v>#DIV/0!</v>
      </c>
      <c r="P398" s="13"/>
      <c r="Q398" s="12"/>
      <c r="R398" s="11" t="e">
        <f t="shared" si="39"/>
        <v>#DIV/0!</v>
      </c>
      <c r="S398" s="13"/>
      <c r="T398" s="12"/>
      <c r="U398" s="11" t="e">
        <f t="shared" si="40"/>
        <v>#DIV/0!</v>
      </c>
    </row>
    <row r="399" spans="1:21" x14ac:dyDescent="0.35">
      <c r="A399" s="8">
        <v>372</v>
      </c>
      <c r="B399" s="10" t="s">
        <v>409</v>
      </c>
      <c r="C399" s="10" t="s">
        <v>411</v>
      </c>
      <c r="D399" s="13"/>
      <c r="E399" s="12" t="e">
        <f>#REF!</f>
        <v>#REF!</v>
      </c>
      <c r="F399" s="11" t="e">
        <f t="shared" si="41"/>
        <v>#REF!</v>
      </c>
      <c r="G399" s="13"/>
      <c r="H399" s="12"/>
      <c r="I399" s="11" t="e">
        <f t="shared" si="36"/>
        <v>#DIV/0!</v>
      </c>
      <c r="J399" s="13"/>
      <c r="K399" s="12"/>
      <c r="L399" s="11" t="e">
        <f t="shared" si="37"/>
        <v>#DIV/0!</v>
      </c>
      <c r="M399" s="13"/>
      <c r="N399" s="12"/>
      <c r="O399" s="11" t="e">
        <f t="shared" si="38"/>
        <v>#DIV/0!</v>
      </c>
      <c r="P399" s="13"/>
      <c r="Q399" s="12"/>
      <c r="R399" s="11" t="e">
        <f t="shared" si="39"/>
        <v>#DIV/0!</v>
      </c>
      <c r="S399" s="13"/>
      <c r="T399" s="12"/>
      <c r="U399" s="11" t="e">
        <f t="shared" si="40"/>
        <v>#DIV/0!</v>
      </c>
    </row>
    <row r="400" spans="1:21" x14ac:dyDescent="0.35">
      <c r="A400" s="8">
        <v>373</v>
      </c>
      <c r="B400" s="10" t="s">
        <v>409</v>
      </c>
      <c r="C400" s="10" t="s">
        <v>412</v>
      </c>
      <c r="D400" s="13"/>
      <c r="E400" s="12" t="e">
        <f>#REF!</f>
        <v>#REF!</v>
      </c>
      <c r="F400" s="11" t="e">
        <f t="shared" si="41"/>
        <v>#REF!</v>
      </c>
      <c r="G400" s="13"/>
      <c r="H400" s="12"/>
      <c r="I400" s="11" t="e">
        <f t="shared" si="36"/>
        <v>#DIV/0!</v>
      </c>
      <c r="J400" s="13"/>
      <c r="K400" s="12"/>
      <c r="L400" s="11" t="e">
        <f t="shared" si="37"/>
        <v>#DIV/0!</v>
      </c>
      <c r="M400" s="13"/>
      <c r="N400" s="12"/>
      <c r="O400" s="11" t="e">
        <f t="shared" si="38"/>
        <v>#DIV/0!</v>
      </c>
      <c r="P400" s="13"/>
      <c r="Q400" s="12"/>
      <c r="R400" s="11" t="e">
        <f t="shared" si="39"/>
        <v>#DIV/0!</v>
      </c>
      <c r="S400" s="13"/>
      <c r="T400" s="12"/>
      <c r="U400" s="11" t="e">
        <f t="shared" si="40"/>
        <v>#DIV/0!</v>
      </c>
    </row>
    <row r="401" spans="1:21" x14ac:dyDescent="0.35">
      <c r="A401" s="8">
        <v>374</v>
      </c>
      <c r="B401" s="10" t="s">
        <v>409</v>
      </c>
      <c r="C401" s="10" t="s">
        <v>413</v>
      </c>
      <c r="D401" s="13"/>
      <c r="E401" s="12" t="e">
        <f>#REF!</f>
        <v>#REF!</v>
      </c>
      <c r="F401" s="11" t="e">
        <f t="shared" si="41"/>
        <v>#REF!</v>
      </c>
      <c r="G401" s="13"/>
      <c r="H401" s="12"/>
      <c r="I401" s="11" t="e">
        <f t="shared" si="36"/>
        <v>#DIV/0!</v>
      </c>
      <c r="J401" s="13"/>
      <c r="K401" s="12"/>
      <c r="L401" s="11" t="e">
        <f t="shared" si="37"/>
        <v>#DIV/0!</v>
      </c>
      <c r="M401" s="13"/>
      <c r="N401" s="12"/>
      <c r="O401" s="11" t="e">
        <f t="shared" si="38"/>
        <v>#DIV/0!</v>
      </c>
      <c r="P401" s="13"/>
      <c r="Q401" s="12"/>
      <c r="R401" s="11" t="e">
        <f t="shared" si="39"/>
        <v>#DIV/0!</v>
      </c>
      <c r="S401" s="13"/>
      <c r="T401" s="12"/>
      <c r="U401" s="11" t="e">
        <f t="shared" si="40"/>
        <v>#DIV/0!</v>
      </c>
    </row>
    <row r="402" spans="1:21" x14ac:dyDescent="0.35">
      <c r="A402" s="8">
        <v>375</v>
      </c>
      <c r="B402" s="10" t="s">
        <v>409</v>
      </c>
      <c r="C402" s="10" t="s">
        <v>414</v>
      </c>
      <c r="D402" s="13"/>
      <c r="E402" s="12" t="e">
        <f>#REF!</f>
        <v>#REF!</v>
      </c>
      <c r="F402" s="11" t="e">
        <f t="shared" si="41"/>
        <v>#REF!</v>
      </c>
      <c r="G402" s="13"/>
      <c r="H402" s="12"/>
      <c r="I402" s="11" t="e">
        <f t="shared" si="36"/>
        <v>#DIV/0!</v>
      </c>
      <c r="J402" s="13"/>
      <c r="K402" s="12"/>
      <c r="L402" s="11" t="e">
        <f t="shared" si="37"/>
        <v>#DIV/0!</v>
      </c>
      <c r="M402" s="13"/>
      <c r="N402" s="12"/>
      <c r="O402" s="11" t="e">
        <f t="shared" si="38"/>
        <v>#DIV/0!</v>
      </c>
      <c r="P402" s="13"/>
      <c r="Q402" s="12"/>
      <c r="R402" s="11" t="e">
        <f t="shared" si="39"/>
        <v>#DIV/0!</v>
      </c>
      <c r="S402" s="13"/>
      <c r="T402" s="12"/>
      <c r="U402" s="11" t="e">
        <f t="shared" si="40"/>
        <v>#DIV/0!</v>
      </c>
    </row>
    <row r="403" spans="1:21" x14ac:dyDescent="0.35">
      <c r="A403" s="8">
        <v>376</v>
      </c>
      <c r="B403" s="10" t="s">
        <v>409</v>
      </c>
      <c r="C403" s="10" t="s">
        <v>415</v>
      </c>
      <c r="D403" s="13"/>
      <c r="E403" s="12" t="e">
        <f>#REF!</f>
        <v>#REF!</v>
      </c>
      <c r="F403" s="11" t="e">
        <f t="shared" si="41"/>
        <v>#REF!</v>
      </c>
      <c r="G403" s="13"/>
      <c r="H403" s="12"/>
      <c r="I403" s="11" t="e">
        <f t="shared" si="36"/>
        <v>#DIV/0!</v>
      </c>
      <c r="J403" s="13"/>
      <c r="K403" s="12"/>
      <c r="L403" s="11" t="e">
        <f t="shared" si="37"/>
        <v>#DIV/0!</v>
      </c>
      <c r="M403" s="13"/>
      <c r="N403" s="12"/>
      <c r="O403" s="11" t="e">
        <f t="shared" si="38"/>
        <v>#DIV/0!</v>
      </c>
      <c r="P403" s="13"/>
      <c r="Q403" s="12"/>
      <c r="R403" s="11" t="e">
        <f t="shared" si="39"/>
        <v>#DIV/0!</v>
      </c>
      <c r="S403" s="13"/>
      <c r="T403" s="12"/>
      <c r="U403" s="11" t="e">
        <f t="shared" si="40"/>
        <v>#DIV/0!</v>
      </c>
    </row>
    <row r="404" spans="1:21" x14ac:dyDescent="0.35">
      <c r="A404" s="8">
        <v>377</v>
      </c>
      <c r="B404" s="10" t="s">
        <v>409</v>
      </c>
      <c r="C404" s="10" t="s">
        <v>416</v>
      </c>
      <c r="D404" s="13"/>
      <c r="E404" s="12" t="e">
        <f>#REF!</f>
        <v>#REF!</v>
      </c>
      <c r="F404" s="11" t="e">
        <f t="shared" si="41"/>
        <v>#REF!</v>
      </c>
      <c r="G404" s="13"/>
      <c r="H404" s="12"/>
      <c r="I404" s="11" t="e">
        <f t="shared" si="36"/>
        <v>#DIV/0!</v>
      </c>
      <c r="J404" s="13"/>
      <c r="K404" s="12"/>
      <c r="L404" s="11" t="e">
        <f t="shared" si="37"/>
        <v>#DIV/0!</v>
      </c>
      <c r="M404" s="13"/>
      <c r="N404" s="12"/>
      <c r="O404" s="11" t="e">
        <f t="shared" si="38"/>
        <v>#DIV/0!</v>
      </c>
      <c r="P404" s="13"/>
      <c r="Q404" s="12"/>
      <c r="R404" s="11" t="e">
        <f t="shared" si="39"/>
        <v>#DIV/0!</v>
      </c>
      <c r="S404" s="13"/>
      <c r="T404" s="12"/>
      <c r="U404" s="11" t="e">
        <f t="shared" si="40"/>
        <v>#DIV/0!</v>
      </c>
    </row>
    <row r="405" spans="1:21" x14ac:dyDescent="0.35">
      <c r="A405" s="8">
        <v>378</v>
      </c>
      <c r="B405" s="10" t="s">
        <v>409</v>
      </c>
      <c r="C405" s="10" t="s">
        <v>417</v>
      </c>
      <c r="D405" s="13"/>
      <c r="E405" s="12" t="e">
        <f>#REF!</f>
        <v>#REF!</v>
      </c>
      <c r="F405" s="11" t="e">
        <f t="shared" si="41"/>
        <v>#REF!</v>
      </c>
      <c r="G405" s="13"/>
      <c r="H405" s="12"/>
      <c r="I405" s="11" t="e">
        <f t="shared" si="36"/>
        <v>#DIV/0!</v>
      </c>
      <c r="J405" s="13"/>
      <c r="K405" s="12"/>
      <c r="L405" s="11" t="e">
        <f t="shared" si="37"/>
        <v>#DIV/0!</v>
      </c>
      <c r="M405" s="13"/>
      <c r="N405" s="12"/>
      <c r="O405" s="11" t="e">
        <f t="shared" si="38"/>
        <v>#DIV/0!</v>
      </c>
      <c r="P405" s="13"/>
      <c r="Q405" s="12"/>
      <c r="R405" s="11" t="e">
        <f t="shared" si="39"/>
        <v>#DIV/0!</v>
      </c>
      <c r="S405" s="13"/>
      <c r="T405" s="12"/>
      <c r="U405" s="11" t="e">
        <f t="shared" si="40"/>
        <v>#DIV/0!</v>
      </c>
    </row>
    <row r="406" spans="1:21" x14ac:dyDescent="0.35">
      <c r="A406" s="8">
        <v>379</v>
      </c>
      <c r="B406" s="10" t="s">
        <v>409</v>
      </c>
      <c r="C406" s="10" t="s">
        <v>418</v>
      </c>
      <c r="D406" s="13"/>
      <c r="E406" s="12" t="e">
        <f>#REF!</f>
        <v>#REF!</v>
      </c>
      <c r="F406" s="11" t="e">
        <f t="shared" si="41"/>
        <v>#REF!</v>
      </c>
      <c r="G406" s="13"/>
      <c r="H406" s="12"/>
      <c r="I406" s="11" t="e">
        <f t="shared" si="36"/>
        <v>#DIV/0!</v>
      </c>
      <c r="J406" s="13"/>
      <c r="K406" s="12"/>
      <c r="L406" s="11" t="e">
        <f t="shared" si="37"/>
        <v>#DIV/0!</v>
      </c>
      <c r="M406" s="13"/>
      <c r="N406" s="12"/>
      <c r="O406" s="11" t="e">
        <f t="shared" si="38"/>
        <v>#DIV/0!</v>
      </c>
      <c r="P406" s="13"/>
      <c r="Q406" s="12"/>
      <c r="R406" s="11" t="e">
        <f t="shared" si="39"/>
        <v>#DIV/0!</v>
      </c>
      <c r="S406" s="13"/>
      <c r="T406" s="12"/>
      <c r="U406" s="11" t="e">
        <f t="shared" si="40"/>
        <v>#DIV/0!</v>
      </c>
    </row>
    <row r="407" spans="1:21" x14ac:dyDescent="0.35">
      <c r="A407" s="8">
        <v>380</v>
      </c>
      <c r="B407" s="10" t="s">
        <v>409</v>
      </c>
      <c r="C407" s="10" t="s">
        <v>419</v>
      </c>
      <c r="D407" s="13"/>
      <c r="E407" s="12" t="e">
        <f>#REF!</f>
        <v>#REF!</v>
      </c>
      <c r="F407" s="11" t="e">
        <f t="shared" si="41"/>
        <v>#REF!</v>
      </c>
      <c r="G407" s="13"/>
      <c r="H407" s="12"/>
      <c r="I407" s="11" t="e">
        <f t="shared" si="36"/>
        <v>#DIV/0!</v>
      </c>
      <c r="J407" s="13"/>
      <c r="K407" s="12"/>
      <c r="L407" s="11" t="e">
        <f t="shared" si="37"/>
        <v>#DIV/0!</v>
      </c>
      <c r="M407" s="13"/>
      <c r="N407" s="12"/>
      <c r="O407" s="11" t="e">
        <f t="shared" si="38"/>
        <v>#DIV/0!</v>
      </c>
      <c r="P407" s="13"/>
      <c r="Q407" s="12"/>
      <c r="R407" s="11" t="e">
        <f t="shared" si="39"/>
        <v>#DIV/0!</v>
      </c>
      <c r="S407" s="13"/>
      <c r="T407" s="12"/>
      <c r="U407" s="11" t="e">
        <f t="shared" si="40"/>
        <v>#DIV/0!</v>
      </c>
    </row>
    <row r="408" spans="1:21" x14ac:dyDescent="0.35">
      <c r="A408" s="8">
        <v>381</v>
      </c>
      <c r="B408" s="10" t="s">
        <v>409</v>
      </c>
      <c r="C408" s="10" t="s">
        <v>420</v>
      </c>
      <c r="D408" s="13"/>
      <c r="E408" s="12" t="e">
        <f>#REF!</f>
        <v>#REF!</v>
      </c>
      <c r="F408" s="11" t="e">
        <f t="shared" si="41"/>
        <v>#REF!</v>
      </c>
      <c r="G408" s="13"/>
      <c r="H408" s="12"/>
      <c r="I408" s="11" t="e">
        <f t="shared" si="36"/>
        <v>#DIV/0!</v>
      </c>
      <c r="J408" s="13"/>
      <c r="K408" s="12"/>
      <c r="L408" s="11" t="e">
        <f t="shared" si="37"/>
        <v>#DIV/0!</v>
      </c>
      <c r="M408" s="13"/>
      <c r="N408" s="12"/>
      <c r="O408" s="11" t="e">
        <f t="shared" si="38"/>
        <v>#DIV/0!</v>
      </c>
      <c r="P408" s="13"/>
      <c r="Q408" s="12"/>
      <c r="R408" s="11" t="e">
        <f t="shared" si="39"/>
        <v>#DIV/0!</v>
      </c>
      <c r="S408" s="13"/>
      <c r="T408" s="12"/>
      <c r="U408" s="11" t="e">
        <f t="shared" si="40"/>
        <v>#DIV/0!</v>
      </c>
    </row>
    <row r="409" spans="1:21" x14ac:dyDescent="0.35">
      <c r="A409" s="8">
        <v>382</v>
      </c>
      <c r="B409" s="10" t="s">
        <v>409</v>
      </c>
      <c r="C409" s="10" t="s">
        <v>421</v>
      </c>
      <c r="D409" s="13"/>
      <c r="E409" s="12" t="e">
        <f>#REF!</f>
        <v>#REF!</v>
      </c>
      <c r="F409" s="11" t="e">
        <f t="shared" si="41"/>
        <v>#REF!</v>
      </c>
      <c r="G409" s="13"/>
      <c r="H409" s="12"/>
      <c r="I409" s="11" t="e">
        <f t="shared" si="36"/>
        <v>#DIV/0!</v>
      </c>
      <c r="J409" s="13"/>
      <c r="K409" s="12"/>
      <c r="L409" s="11" t="e">
        <f t="shared" si="37"/>
        <v>#DIV/0!</v>
      </c>
      <c r="M409" s="13"/>
      <c r="N409" s="12"/>
      <c r="O409" s="11" t="e">
        <f t="shared" si="38"/>
        <v>#DIV/0!</v>
      </c>
      <c r="P409" s="13"/>
      <c r="Q409" s="12"/>
      <c r="R409" s="11" t="e">
        <f t="shared" si="39"/>
        <v>#DIV/0!</v>
      </c>
      <c r="S409" s="13"/>
      <c r="T409" s="12"/>
      <c r="U409" s="11" t="e">
        <f t="shared" si="40"/>
        <v>#DIV/0!</v>
      </c>
    </row>
    <row r="410" spans="1:21" x14ac:dyDescent="0.35">
      <c r="A410" s="8">
        <v>383</v>
      </c>
      <c r="B410" s="10" t="s">
        <v>409</v>
      </c>
      <c r="C410" s="10" t="s">
        <v>422</v>
      </c>
      <c r="D410" s="13"/>
      <c r="E410" s="12" t="e">
        <f>#REF!</f>
        <v>#REF!</v>
      </c>
      <c r="F410" s="11" t="e">
        <f t="shared" si="41"/>
        <v>#REF!</v>
      </c>
      <c r="G410" s="13"/>
      <c r="H410" s="12"/>
      <c r="I410" s="11" t="e">
        <f t="shared" si="36"/>
        <v>#DIV/0!</v>
      </c>
      <c r="J410" s="13"/>
      <c r="K410" s="12"/>
      <c r="L410" s="11" t="e">
        <f t="shared" si="37"/>
        <v>#DIV/0!</v>
      </c>
      <c r="M410" s="13"/>
      <c r="N410" s="12"/>
      <c r="O410" s="11" t="e">
        <f t="shared" si="38"/>
        <v>#DIV/0!</v>
      </c>
      <c r="P410" s="13"/>
      <c r="Q410" s="12"/>
      <c r="R410" s="11" t="e">
        <f t="shared" si="39"/>
        <v>#DIV/0!</v>
      </c>
      <c r="S410" s="13"/>
      <c r="T410" s="12"/>
      <c r="U410" s="11" t="e">
        <f t="shared" si="40"/>
        <v>#DIV/0!</v>
      </c>
    </row>
    <row r="411" spans="1:21" x14ac:dyDescent="0.35">
      <c r="A411" s="8">
        <v>384</v>
      </c>
      <c r="B411" s="10" t="s">
        <v>409</v>
      </c>
      <c r="C411" s="10" t="s">
        <v>423</v>
      </c>
      <c r="D411" s="13"/>
      <c r="E411" s="12" t="e">
        <f>#REF!</f>
        <v>#REF!</v>
      </c>
      <c r="F411" s="11" t="e">
        <f t="shared" si="41"/>
        <v>#REF!</v>
      </c>
      <c r="G411" s="13"/>
      <c r="H411" s="12"/>
      <c r="I411" s="11" t="e">
        <f t="shared" si="36"/>
        <v>#DIV/0!</v>
      </c>
      <c r="J411" s="13"/>
      <c r="K411" s="12"/>
      <c r="L411" s="11" t="e">
        <f t="shared" si="37"/>
        <v>#DIV/0!</v>
      </c>
      <c r="M411" s="13"/>
      <c r="N411" s="12"/>
      <c r="O411" s="11" t="e">
        <f t="shared" si="38"/>
        <v>#DIV/0!</v>
      </c>
      <c r="P411" s="13"/>
      <c r="Q411" s="12"/>
      <c r="R411" s="11" t="e">
        <f t="shared" si="39"/>
        <v>#DIV/0!</v>
      </c>
      <c r="S411" s="13"/>
      <c r="T411" s="12"/>
      <c r="U411" s="11" t="e">
        <f t="shared" si="40"/>
        <v>#DIV/0!</v>
      </c>
    </row>
    <row r="412" spans="1:21" x14ac:dyDescent="0.35">
      <c r="A412" s="8">
        <v>385</v>
      </c>
      <c r="B412" s="10" t="s">
        <v>409</v>
      </c>
      <c r="C412" s="10" t="s">
        <v>424</v>
      </c>
      <c r="D412" s="13"/>
      <c r="E412" s="12" t="e">
        <f>#REF!</f>
        <v>#REF!</v>
      </c>
      <c r="F412" s="11" t="e">
        <f t="shared" si="41"/>
        <v>#REF!</v>
      </c>
      <c r="G412" s="13"/>
      <c r="H412" s="12"/>
      <c r="I412" s="11" t="e">
        <f t="shared" si="36"/>
        <v>#DIV/0!</v>
      </c>
      <c r="J412" s="13"/>
      <c r="K412" s="12"/>
      <c r="L412" s="11" t="e">
        <f t="shared" si="37"/>
        <v>#DIV/0!</v>
      </c>
      <c r="M412" s="13"/>
      <c r="N412" s="12"/>
      <c r="O412" s="11" t="e">
        <f t="shared" si="38"/>
        <v>#DIV/0!</v>
      </c>
      <c r="P412" s="13"/>
      <c r="Q412" s="12"/>
      <c r="R412" s="11" t="e">
        <f t="shared" si="39"/>
        <v>#DIV/0!</v>
      </c>
      <c r="S412" s="13"/>
      <c r="T412" s="12"/>
      <c r="U412" s="11" t="e">
        <f t="shared" si="40"/>
        <v>#DIV/0!</v>
      </c>
    </row>
    <row r="413" spans="1:21" x14ac:dyDescent="0.35">
      <c r="A413" s="14"/>
      <c r="B413" s="16" t="s">
        <v>409</v>
      </c>
      <c r="C413" s="16"/>
      <c r="D413" s="13"/>
      <c r="E413" s="12" t="e">
        <f>#REF!</f>
        <v>#REF!</v>
      </c>
      <c r="F413" s="11" t="e">
        <f t="shared" si="41"/>
        <v>#REF!</v>
      </c>
      <c r="G413" s="13"/>
      <c r="H413" s="12"/>
      <c r="I413" s="11" t="e">
        <f t="shared" si="36"/>
        <v>#DIV/0!</v>
      </c>
      <c r="J413" s="13"/>
      <c r="K413" s="12"/>
      <c r="L413" s="11" t="e">
        <f t="shared" si="37"/>
        <v>#DIV/0!</v>
      </c>
      <c r="M413" s="13"/>
      <c r="N413" s="12"/>
      <c r="O413" s="11" t="e">
        <f t="shared" si="38"/>
        <v>#DIV/0!</v>
      </c>
      <c r="P413" s="13"/>
      <c r="Q413" s="12"/>
      <c r="R413" s="11" t="e">
        <f t="shared" si="39"/>
        <v>#DIV/0!</v>
      </c>
      <c r="S413" s="13"/>
      <c r="T413" s="12"/>
      <c r="U413" s="11" t="e">
        <f t="shared" si="40"/>
        <v>#DIV/0!</v>
      </c>
    </row>
    <row r="414" spans="1:21" x14ac:dyDescent="0.35">
      <c r="A414" s="8">
        <v>386</v>
      </c>
      <c r="B414" s="10" t="s">
        <v>425</v>
      </c>
      <c r="C414" s="10" t="s">
        <v>426</v>
      </c>
      <c r="D414" s="13"/>
      <c r="E414" s="12" t="e">
        <f>#REF!</f>
        <v>#REF!</v>
      </c>
      <c r="F414" s="11" t="e">
        <f t="shared" si="41"/>
        <v>#REF!</v>
      </c>
      <c r="G414" s="13"/>
      <c r="H414" s="12"/>
      <c r="I414" s="11" t="e">
        <f t="shared" si="36"/>
        <v>#DIV/0!</v>
      </c>
      <c r="J414" s="13"/>
      <c r="K414" s="12"/>
      <c r="L414" s="11" t="e">
        <f t="shared" si="37"/>
        <v>#DIV/0!</v>
      </c>
      <c r="M414" s="13"/>
      <c r="N414" s="12"/>
      <c r="O414" s="11" t="e">
        <f t="shared" si="38"/>
        <v>#DIV/0!</v>
      </c>
      <c r="P414" s="13"/>
      <c r="Q414" s="12"/>
      <c r="R414" s="11" t="e">
        <f t="shared" si="39"/>
        <v>#DIV/0!</v>
      </c>
      <c r="S414" s="13"/>
      <c r="T414" s="12"/>
      <c r="U414" s="11" t="e">
        <f t="shared" si="40"/>
        <v>#DIV/0!</v>
      </c>
    </row>
    <row r="415" spans="1:21" x14ac:dyDescent="0.35">
      <c r="A415" s="8">
        <v>387</v>
      </c>
      <c r="B415" s="10" t="s">
        <v>425</v>
      </c>
      <c r="C415" s="10" t="s">
        <v>427</v>
      </c>
      <c r="D415" s="13"/>
      <c r="E415" s="12" t="e">
        <f>#REF!</f>
        <v>#REF!</v>
      </c>
      <c r="F415" s="11" t="e">
        <f t="shared" si="41"/>
        <v>#REF!</v>
      </c>
      <c r="G415" s="13"/>
      <c r="H415" s="12"/>
      <c r="I415" s="11" t="e">
        <f t="shared" si="36"/>
        <v>#DIV/0!</v>
      </c>
      <c r="J415" s="13"/>
      <c r="K415" s="12"/>
      <c r="L415" s="11" t="e">
        <f t="shared" si="37"/>
        <v>#DIV/0!</v>
      </c>
      <c r="M415" s="13"/>
      <c r="N415" s="12"/>
      <c r="O415" s="11" t="e">
        <f t="shared" si="38"/>
        <v>#DIV/0!</v>
      </c>
      <c r="P415" s="13"/>
      <c r="Q415" s="12"/>
      <c r="R415" s="11" t="e">
        <f t="shared" si="39"/>
        <v>#DIV/0!</v>
      </c>
      <c r="S415" s="13"/>
      <c r="T415" s="12"/>
      <c r="U415" s="11" t="e">
        <f t="shared" si="40"/>
        <v>#DIV/0!</v>
      </c>
    </row>
    <row r="416" spans="1:21" x14ac:dyDescent="0.35">
      <c r="A416" s="8">
        <v>388</v>
      </c>
      <c r="B416" s="10" t="s">
        <v>425</v>
      </c>
      <c r="C416" s="10" t="s">
        <v>428</v>
      </c>
      <c r="D416" s="13"/>
      <c r="E416" s="12" t="e">
        <f>#REF!</f>
        <v>#REF!</v>
      </c>
      <c r="F416" s="11" t="e">
        <f t="shared" si="41"/>
        <v>#REF!</v>
      </c>
      <c r="G416" s="13"/>
      <c r="H416" s="12"/>
      <c r="I416" s="11" t="e">
        <f t="shared" si="36"/>
        <v>#DIV/0!</v>
      </c>
      <c r="J416" s="13"/>
      <c r="K416" s="12"/>
      <c r="L416" s="11" t="e">
        <f t="shared" si="37"/>
        <v>#DIV/0!</v>
      </c>
      <c r="M416" s="13"/>
      <c r="N416" s="12"/>
      <c r="O416" s="11" t="e">
        <f t="shared" si="38"/>
        <v>#DIV/0!</v>
      </c>
      <c r="P416" s="13"/>
      <c r="Q416" s="12"/>
      <c r="R416" s="11" t="e">
        <f t="shared" si="39"/>
        <v>#DIV/0!</v>
      </c>
      <c r="S416" s="13"/>
      <c r="T416" s="12"/>
      <c r="U416" s="11" t="e">
        <f t="shared" si="40"/>
        <v>#DIV/0!</v>
      </c>
    </row>
    <row r="417" spans="1:21" x14ac:dyDescent="0.35">
      <c r="A417" s="8">
        <v>389</v>
      </c>
      <c r="B417" s="10" t="s">
        <v>425</v>
      </c>
      <c r="C417" s="10" t="s">
        <v>429</v>
      </c>
      <c r="D417" s="13"/>
      <c r="E417" s="12" t="e">
        <f>#REF!</f>
        <v>#REF!</v>
      </c>
      <c r="F417" s="11" t="e">
        <f t="shared" si="41"/>
        <v>#REF!</v>
      </c>
      <c r="G417" s="13"/>
      <c r="H417" s="12"/>
      <c r="I417" s="11" t="e">
        <f t="shared" si="36"/>
        <v>#DIV/0!</v>
      </c>
      <c r="J417" s="13"/>
      <c r="K417" s="12"/>
      <c r="L417" s="11" t="e">
        <f t="shared" si="37"/>
        <v>#DIV/0!</v>
      </c>
      <c r="M417" s="13"/>
      <c r="N417" s="12"/>
      <c r="O417" s="11" t="e">
        <f t="shared" si="38"/>
        <v>#DIV/0!</v>
      </c>
      <c r="P417" s="13"/>
      <c r="Q417" s="12"/>
      <c r="R417" s="11" t="e">
        <f t="shared" si="39"/>
        <v>#DIV/0!</v>
      </c>
      <c r="S417" s="13"/>
      <c r="T417" s="12"/>
      <c r="U417" s="11" t="e">
        <f t="shared" si="40"/>
        <v>#DIV/0!</v>
      </c>
    </row>
    <row r="418" spans="1:21" x14ac:dyDescent="0.35">
      <c r="A418" s="8">
        <v>390</v>
      </c>
      <c r="B418" s="10" t="s">
        <v>425</v>
      </c>
      <c r="C418" s="10" t="s">
        <v>430</v>
      </c>
      <c r="D418" s="13"/>
      <c r="E418" s="12" t="e">
        <f>#REF!</f>
        <v>#REF!</v>
      </c>
      <c r="F418" s="11" t="e">
        <f t="shared" si="41"/>
        <v>#REF!</v>
      </c>
      <c r="G418" s="13"/>
      <c r="H418" s="12"/>
      <c r="I418" s="11" t="e">
        <f t="shared" si="36"/>
        <v>#DIV/0!</v>
      </c>
      <c r="J418" s="13"/>
      <c r="K418" s="12"/>
      <c r="L418" s="11" t="e">
        <f t="shared" si="37"/>
        <v>#DIV/0!</v>
      </c>
      <c r="M418" s="13"/>
      <c r="N418" s="12"/>
      <c r="O418" s="11" t="e">
        <f t="shared" si="38"/>
        <v>#DIV/0!</v>
      </c>
      <c r="P418" s="13"/>
      <c r="Q418" s="12"/>
      <c r="R418" s="11" t="e">
        <f t="shared" si="39"/>
        <v>#DIV/0!</v>
      </c>
      <c r="S418" s="13"/>
      <c r="T418" s="12"/>
      <c r="U418" s="11" t="e">
        <f t="shared" si="40"/>
        <v>#DIV/0!</v>
      </c>
    </row>
    <row r="419" spans="1:21" x14ac:dyDescent="0.35">
      <c r="A419" s="8">
        <v>391</v>
      </c>
      <c r="B419" s="10" t="s">
        <v>425</v>
      </c>
      <c r="C419" s="10" t="s">
        <v>431</v>
      </c>
      <c r="D419" s="13"/>
      <c r="E419" s="12" t="e">
        <f>#REF!</f>
        <v>#REF!</v>
      </c>
      <c r="F419" s="11" t="e">
        <f t="shared" si="41"/>
        <v>#REF!</v>
      </c>
      <c r="G419" s="13"/>
      <c r="H419" s="12"/>
      <c r="I419" s="11" t="e">
        <f t="shared" si="36"/>
        <v>#DIV/0!</v>
      </c>
      <c r="J419" s="13"/>
      <c r="K419" s="12"/>
      <c r="L419" s="11" t="e">
        <f t="shared" si="37"/>
        <v>#DIV/0!</v>
      </c>
      <c r="M419" s="13"/>
      <c r="N419" s="12"/>
      <c r="O419" s="11" t="e">
        <f t="shared" si="38"/>
        <v>#DIV/0!</v>
      </c>
      <c r="P419" s="13"/>
      <c r="Q419" s="12"/>
      <c r="R419" s="11" t="e">
        <f t="shared" si="39"/>
        <v>#DIV/0!</v>
      </c>
      <c r="S419" s="13"/>
      <c r="T419" s="12"/>
      <c r="U419" s="11" t="e">
        <f t="shared" si="40"/>
        <v>#DIV/0!</v>
      </c>
    </row>
    <row r="420" spans="1:21" x14ac:dyDescent="0.35">
      <c r="A420" s="8">
        <v>392</v>
      </c>
      <c r="B420" s="10" t="s">
        <v>425</v>
      </c>
      <c r="C420" s="10" t="s">
        <v>432</v>
      </c>
      <c r="D420" s="13"/>
      <c r="E420" s="12" t="e">
        <f>#REF!</f>
        <v>#REF!</v>
      </c>
      <c r="F420" s="11" t="e">
        <f t="shared" si="41"/>
        <v>#REF!</v>
      </c>
      <c r="G420" s="13"/>
      <c r="H420" s="12"/>
      <c r="I420" s="11" t="e">
        <f t="shared" si="36"/>
        <v>#DIV/0!</v>
      </c>
      <c r="J420" s="13"/>
      <c r="K420" s="12"/>
      <c r="L420" s="11" t="e">
        <f t="shared" si="37"/>
        <v>#DIV/0!</v>
      </c>
      <c r="M420" s="13"/>
      <c r="N420" s="12"/>
      <c r="O420" s="11" t="e">
        <f t="shared" si="38"/>
        <v>#DIV/0!</v>
      </c>
      <c r="P420" s="13"/>
      <c r="Q420" s="12"/>
      <c r="R420" s="11" t="e">
        <f t="shared" si="39"/>
        <v>#DIV/0!</v>
      </c>
      <c r="S420" s="13"/>
      <c r="T420" s="12"/>
      <c r="U420" s="11" t="e">
        <f t="shared" si="40"/>
        <v>#DIV/0!</v>
      </c>
    </row>
    <row r="421" spans="1:21" x14ac:dyDescent="0.35">
      <c r="A421" s="8">
        <v>393</v>
      </c>
      <c r="B421" s="10" t="s">
        <v>425</v>
      </c>
      <c r="C421" s="10" t="s">
        <v>433</v>
      </c>
      <c r="D421" s="13"/>
      <c r="E421" s="12" t="e">
        <f>#REF!</f>
        <v>#REF!</v>
      </c>
      <c r="F421" s="11" t="e">
        <f t="shared" si="41"/>
        <v>#REF!</v>
      </c>
      <c r="G421" s="13"/>
      <c r="H421" s="12"/>
      <c r="I421" s="11" t="e">
        <f t="shared" si="36"/>
        <v>#DIV/0!</v>
      </c>
      <c r="J421" s="13"/>
      <c r="K421" s="12"/>
      <c r="L421" s="11" t="e">
        <f t="shared" si="37"/>
        <v>#DIV/0!</v>
      </c>
      <c r="M421" s="13"/>
      <c r="N421" s="12"/>
      <c r="O421" s="11" t="e">
        <f t="shared" si="38"/>
        <v>#DIV/0!</v>
      </c>
      <c r="P421" s="13"/>
      <c r="Q421" s="12"/>
      <c r="R421" s="11" t="e">
        <f t="shared" si="39"/>
        <v>#DIV/0!</v>
      </c>
      <c r="S421" s="13"/>
      <c r="T421" s="12"/>
      <c r="U421" s="11" t="e">
        <f t="shared" si="40"/>
        <v>#DIV/0!</v>
      </c>
    </row>
    <row r="422" spans="1:21" x14ac:dyDescent="0.35">
      <c r="A422" s="8">
        <v>394</v>
      </c>
      <c r="B422" s="10" t="s">
        <v>425</v>
      </c>
      <c r="C422" s="10" t="s">
        <v>434</v>
      </c>
      <c r="D422" s="13"/>
      <c r="E422" s="12" t="e">
        <f>#REF!</f>
        <v>#REF!</v>
      </c>
      <c r="F422" s="11" t="e">
        <f t="shared" si="41"/>
        <v>#REF!</v>
      </c>
      <c r="G422" s="13"/>
      <c r="H422" s="12"/>
      <c r="I422" s="11" t="e">
        <f t="shared" si="36"/>
        <v>#DIV/0!</v>
      </c>
      <c r="J422" s="13"/>
      <c r="K422" s="12"/>
      <c r="L422" s="11" t="e">
        <f t="shared" si="37"/>
        <v>#DIV/0!</v>
      </c>
      <c r="M422" s="13"/>
      <c r="N422" s="12"/>
      <c r="O422" s="11" t="e">
        <f t="shared" si="38"/>
        <v>#DIV/0!</v>
      </c>
      <c r="P422" s="13"/>
      <c r="Q422" s="12"/>
      <c r="R422" s="11" t="e">
        <f t="shared" si="39"/>
        <v>#DIV/0!</v>
      </c>
      <c r="S422" s="13"/>
      <c r="T422" s="12"/>
      <c r="U422" s="11" t="e">
        <f t="shared" si="40"/>
        <v>#DIV/0!</v>
      </c>
    </row>
    <row r="423" spans="1:21" x14ac:dyDescent="0.35">
      <c r="A423" s="8">
        <v>395</v>
      </c>
      <c r="B423" s="10" t="s">
        <v>425</v>
      </c>
      <c r="C423" s="10" t="s">
        <v>435</v>
      </c>
      <c r="D423" s="13"/>
      <c r="E423" s="12" t="e">
        <f>#REF!</f>
        <v>#REF!</v>
      </c>
      <c r="F423" s="11" t="e">
        <f t="shared" si="41"/>
        <v>#REF!</v>
      </c>
      <c r="G423" s="13"/>
      <c r="H423" s="12"/>
      <c r="I423" s="11" t="e">
        <f t="shared" si="36"/>
        <v>#DIV/0!</v>
      </c>
      <c r="J423" s="13"/>
      <c r="K423" s="12"/>
      <c r="L423" s="11" t="e">
        <f t="shared" si="37"/>
        <v>#DIV/0!</v>
      </c>
      <c r="M423" s="13"/>
      <c r="N423" s="12"/>
      <c r="O423" s="11" t="e">
        <f t="shared" si="38"/>
        <v>#DIV/0!</v>
      </c>
      <c r="P423" s="13"/>
      <c r="Q423" s="12"/>
      <c r="R423" s="11" t="e">
        <f t="shared" si="39"/>
        <v>#DIV/0!</v>
      </c>
      <c r="S423" s="13"/>
      <c r="T423" s="12"/>
      <c r="U423" s="11" t="e">
        <f t="shared" si="40"/>
        <v>#DIV/0!</v>
      </c>
    </row>
    <row r="424" spans="1:21" x14ac:dyDescent="0.35">
      <c r="A424" s="8">
        <v>396</v>
      </c>
      <c r="B424" s="10" t="s">
        <v>425</v>
      </c>
      <c r="C424" s="10" t="s">
        <v>436</v>
      </c>
      <c r="D424" s="13"/>
      <c r="E424" s="12" t="e">
        <f>#REF!</f>
        <v>#REF!</v>
      </c>
      <c r="F424" s="11" t="e">
        <f t="shared" si="41"/>
        <v>#REF!</v>
      </c>
      <c r="G424" s="13"/>
      <c r="H424" s="12"/>
      <c r="I424" s="11" t="e">
        <f t="shared" si="36"/>
        <v>#DIV/0!</v>
      </c>
      <c r="J424" s="13"/>
      <c r="K424" s="12"/>
      <c r="L424" s="11" t="e">
        <f t="shared" si="37"/>
        <v>#DIV/0!</v>
      </c>
      <c r="M424" s="13"/>
      <c r="N424" s="12"/>
      <c r="O424" s="11" t="e">
        <f t="shared" si="38"/>
        <v>#DIV/0!</v>
      </c>
      <c r="P424" s="13"/>
      <c r="Q424" s="12"/>
      <c r="R424" s="11" t="e">
        <f t="shared" si="39"/>
        <v>#DIV/0!</v>
      </c>
      <c r="S424" s="13"/>
      <c r="T424" s="12"/>
      <c r="U424" s="11" t="e">
        <f t="shared" si="40"/>
        <v>#DIV/0!</v>
      </c>
    </row>
    <row r="425" spans="1:21" x14ac:dyDescent="0.35">
      <c r="A425" s="8">
        <v>397</v>
      </c>
      <c r="B425" s="10" t="s">
        <v>425</v>
      </c>
      <c r="C425" s="10" t="s">
        <v>437</v>
      </c>
      <c r="D425" s="13"/>
      <c r="E425" s="12" t="e">
        <f>#REF!</f>
        <v>#REF!</v>
      </c>
      <c r="F425" s="11" t="e">
        <f t="shared" si="41"/>
        <v>#REF!</v>
      </c>
      <c r="G425" s="13"/>
      <c r="H425" s="12"/>
      <c r="I425" s="11" t="e">
        <f t="shared" si="36"/>
        <v>#DIV/0!</v>
      </c>
      <c r="J425" s="13"/>
      <c r="K425" s="12"/>
      <c r="L425" s="11" t="e">
        <f t="shared" si="37"/>
        <v>#DIV/0!</v>
      </c>
      <c r="M425" s="13"/>
      <c r="N425" s="12"/>
      <c r="O425" s="11" t="e">
        <f t="shared" si="38"/>
        <v>#DIV/0!</v>
      </c>
      <c r="P425" s="13"/>
      <c r="Q425" s="12"/>
      <c r="R425" s="11" t="e">
        <f t="shared" si="39"/>
        <v>#DIV/0!</v>
      </c>
      <c r="S425" s="13"/>
      <c r="T425" s="12"/>
      <c r="U425" s="11" t="e">
        <f t="shared" si="40"/>
        <v>#DIV/0!</v>
      </c>
    </row>
    <row r="426" spans="1:21" x14ac:dyDescent="0.35">
      <c r="A426" s="8">
        <v>398</v>
      </c>
      <c r="B426" s="10" t="s">
        <v>425</v>
      </c>
      <c r="C426" s="10" t="s">
        <v>438</v>
      </c>
      <c r="D426" s="13"/>
      <c r="E426" s="12" t="e">
        <f>#REF!</f>
        <v>#REF!</v>
      </c>
      <c r="F426" s="11" t="e">
        <f t="shared" si="41"/>
        <v>#REF!</v>
      </c>
      <c r="G426" s="13"/>
      <c r="H426" s="12"/>
      <c r="I426" s="11" t="e">
        <f t="shared" si="36"/>
        <v>#DIV/0!</v>
      </c>
      <c r="J426" s="13"/>
      <c r="K426" s="12"/>
      <c r="L426" s="11" t="e">
        <f t="shared" si="37"/>
        <v>#DIV/0!</v>
      </c>
      <c r="M426" s="13"/>
      <c r="N426" s="12"/>
      <c r="O426" s="11" t="e">
        <f t="shared" si="38"/>
        <v>#DIV/0!</v>
      </c>
      <c r="P426" s="13"/>
      <c r="Q426" s="12"/>
      <c r="R426" s="11" t="e">
        <f t="shared" si="39"/>
        <v>#DIV/0!</v>
      </c>
      <c r="S426" s="13"/>
      <c r="T426" s="12"/>
      <c r="U426" s="11" t="e">
        <f t="shared" si="40"/>
        <v>#DIV/0!</v>
      </c>
    </row>
    <row r="427" spans="1:21" x14ac:dyDescent="0.35">
      <c r="A427" s="14"/>
      <c r="B427" s="16" t="s">
        <v>425</v>
      </c>
      <c r="C427" s="16"/>
      <c r="D427" s="13"/>
      <c r="E427" s="12" t="e">
        <f>#REF!</f>
        <v>#REF!</v>
      </c>
      <c r="F427" s="11" t="e">
        <f t="shared" si="41"/>
        <v>#REF!</v>
      </c>
      <c r="G427" s="13"/>
      <c r="H427" s="12"/>
      <c r="I427" s="11" t="e">
        <f t="shared" si="36"/>
        <v>#DIV/0!</v>
      </c>
      <c r="J427" s="13"/>
      <c r="K427" s="12"/>
      <c r="L427" s="11" t="e">
        <f t="shared" si="37"/>
        <v>#DIV/0!</v>
      </c>
      <c r="M427" s="13"/>
      <c r="N427" s="12"/>
      <c r="O427" s="11" t="e">
        <f t="shared" si="38"/>
        <v>#DIV/0!</v>
      </c>
      <c r="P427" s="13"/>
      <c r="Q427" s="12"/>
      <c r="R427" s="11" t="e">
        <f t="shared" si="39"/>
        <v>#DIV/0!</v>
      </c>
      <c r="S427" s="13"/>
      <c r="T427" s="12"/>
      <c r="U427" s="11" t="e">
        <f t="shared" si="40"/>
        <v>#DIV/0!</v>
      </c>
    </row>
    <row r="428" spans="1:21" x14ac:dyDescent="0.35">
      <c r="A428" s="8">
        <v>399</v>
      </c>
      <c r="B428" s="10" t="s">
        <v>439</v>
      </c>
      <c r="C428" s="10" t="s">
        <v>440</v>
      </c>
      <c r="D428" s="13"/>
      <c r="E428" s="12" t="e">
        <f>#REF!</f>
        <v>#REF!</v>
      </c>
      <c r="F428" s="11" t="e">
        <f t="shared" si="41"/>
        <v>#REF!</v>
      </c>
      <c r="G428" s="13"/>
      <c r="H428" s="12"/>
      <c r="I428" s="11" t="e">
        <f t="shared" si="36"/>
        <v>#DIV/0!</v>
      </c>
      <c r="J428" s="13"/>
      <c r="K428" s="12"/>
      <c r="L428" s="11" t="e">
        <f t="shared" si="37"/>
        <v>#DIV/0!</v>
      </c>
      <c r="M428" s="13"/>
      <c r="N428" s="12"/>
      <c r="O428" s="11" t="e">
        <f t="shared" si="38"/>
        <v>#DIV/0!</v>
      </c>
      <c r="P428" s="13"/>
      <c r="Q428" s="12"/>
      <c r="R428" s="11" t="e">
        <f t="shared" si="39"/>
        <v>#DIV/0!</v>
      </c>
      <c r="S428" s="13"/>
      <c r="T428" s="12"/>
      <c r="U428" s="11" t="e">
        <f t="shared" si="40"/>
        <v>#DIV/0!</v>
      </c>
    </row>
    <row r="429" spans="1:21" x14ac:dyDescent="0.35">
      <c r="A429" s="8">
        <v>400</v>
      </c>
      <c r="B429" s="10" t="s">
        <v>439</v>
      </c>
      <c r="C429" s="10" t="s">
        <v>441</v>
      </c>
      <c r="D429" s="13"/>
      <c r="E429" s="12" t="e">
        <f>#REF!</f>
        <v>#REF!</v>
      </c>
      <c r="F429" s="11" t="e">
        <f t="shared" si="41"/>
        <v>#REF!</v>
      </c>
      <c r="G429" s="13"/>
      <c r="H429" s="12"/>
      <c r="I429" s="11" t="e">
        <f t="shared" si="36"/>
        <v>#DIV/0!</v>
      </c>
      <c r="J429" s="13"/>
      <c r="K429" s="12"/>
      <c r="L429" s="11" t="e">
        <f t="shared" si="37"/>
        <v>#DIV/0!</v>
      </c>
      <c r="M429" s="13"/>
      <c r="N429" s="12"/>
      <c r="O429" s="11" t="e">
        <f t="shared" si="38"/>
        <v>#DIV/0!</v>
      </c>
      <c r="P429" s="13"/>
      <c r="Q429" s="12"/>
      <c r="R429" s="11" t="e">
        <f t="shared" si="39"/>
        <v>#DIV/0!</v>
      </c>
      <c r="S429" s="13"/>
      <c r="T429" s="12"/>
      <c r="U429" s="11" t="e">
        <f t="shared" si="40"/>
        <v>#DIV/0!</v>
      </c>
    </row>
    <row r="430" spans="1:21" x14ac:dyDescent="0.35">
      <c r="A430" s="8">
        <v>401</v>
      </c>
      <c r="B430" s="10" t="s">
        <v>439</v>
      </c>
      <c r="C430" s="10" t="s">
        <v>442</v>
      </c>
      <c r="D430" s="13"/>
      <c r="E430" s="12" t="e">
        <f>#REF!</f>
        <v>#REF!</v>
      </c>
      <c r="F430" s="11" t="e">
        <f t="shared" si="41"/>
        <v>#REF!</v>
      </c>
      <c r="G430" s="13"/>
      <c r="H430" s="12"/>
      <c r="I430" s="11" t="e">
        <f t="shared" si="36"/>
        <v>#DIV/0!</v>
      </c>
      <c r="J430" s="13"/>
      <c r="K430" s="12"/>
      <c r="L430" s="11" t="e">
        <f t="shared" si="37"/>
        <v>#DIV/0!</v>
      </c>
      <c r="M430" s="13"/>
      <c r="N430" s="12"/>
      <c r="O430" s="11" t="e">
        <f t="shared" si="38"/>
        <v>#DIV/0!</v>
      </c>
      <c r="P430" s="13"/>
      <c r="Q430" s="12"/>
      <c r="R430" s="11" t="e">
        <f t="shared" si="39"/>
        <v>#DIV/0!</v>
      </c>
      <c r="S430" s="13"/>
      <c r="T430" s="12"/>
      <c r="U430" s="11" t="e">
        <f t="shared" si="40"/>
        <v>#DIV/0!</v>
      </c>
    </row>
    <row r="431" spans="1:21" x14ac:dyDescent="0.35">
      <c r="A431" s="8">
        <v>402</v>
      </c>
      <c r="B431" s="10" t="s">
        <v>439</v>
      </c>
      <c r="C431" s="10" t="s">
        <v>443</v>
      </c>
      <c r="D431" s="13"/>
      <c r="E431" s="12" t="e">
        <f>#REF!</f>
        <v>#REF!</v>
      </c>
      <c r="F431" s="11" t="e">
        <f t="shared" si="41"/>
        <v>#REF!</v>
      </c>
      <c r="G431" s="13"/>
      <c r="H431" s="12"/>
      <c r="I431" s="11" t="e">
        <f t="shared" si="36"/>
        <v>#DIV/0!</v>
      </c>
      <c r="J431" s="13"/>
      <c r="K431" s="12"/>
      <c r="L431" s="11" t="e">
        <f t="shared" si="37"/>
        <v>#DIV/0!</v>
      </c>
      <c r="M431" s="13"/>
      <c r="N431" s="12"/>
      <c r="O431" s="11" t="e">
        <f t="shared" si="38"/>
        <v>#DIV/0!</v>
      </c>
      <c r="P431" s="13"/>
      <c r="Q431" s="12"/>
      <c r="R431" s="11" t="e">
        <f t="shared" si="39"/>
        <v>#DIV/0!</v>
      </c>
      <c r="S431" s="13"/>
      <c r="T431" s="12"/>
      <c r="U431" s="11" t="e">
        <f t="shared" si="40"/>
        <v>#DIV/0!</v>
      </c>
    </row>
    <row r="432" spans="1:21" x14ac:dyDescent="0.35">
      <c r="A432" s="8">
        <v>403</v>
      </c>
      <c r="B432" s="10" t="s">
        <v>439</v>
      </c>
      <c r="C432" s="10" t="s">
        <v>444</v>
      </c>
      <c r="D432" s="13"/>
      <c r="E432" s="12" t="e">
        <f>#REF!</f>
        <v>#REF!</v>
      </c>
      <c r="F432" s="11" t="e">
        <f t="shared" si="41"/>
        <v>#REF!</v>
      </c>
      <c r="G432" s="13"/>
      <c r="H432" s="12"/>
      <c r="I432" s="11" t="e">
        <f t="shared" si="36"/>
        <v>#DIV/0!</v>
      </c>
      <c r="J432" s="13"/>
      <c r="K432" s="12"/>
      <c r="L432" s="11" t="e">
        <f t="shared" si="37"/>
        <v>#DIV/0!</v>
      </c>
      <c r="M432" s="13"/>
      <c r="N432" s="12"/>
      <c r="O432" s="11" t="e">
        <f t="shared" si="38"/>
        <v>#DIV/0!</v>
      </c>
      <c r="P432" s="13"/>
      <c r="Q432" s="12"/>
      <c r="R432" s="11" t="e">
        <f t="shared" si="39"/>
        <v>#DIV/0!</v>
      </c>
      <c r="S432" s="13"/>
      <c r="T432" s="12"/>
      <c r="U432" s="11" t="e">
        <f t="shared" si="40"/>
        <v>#DIV/0!</v>
      </c>
    </row>
    <row r="433" spans="1:21" x14ac:dyDescent="0.35">
      <c r="A433" s="8">
        <v>404</v>
      </c>
      <c r="B433" s="10" t="s">
        <v>439</v>
      </c>
      <c r="C433" s="10" t="s">
        <v>445</v>
      </c>
      <c r="D433" s="13"/>
      <c r="E433" s="12" t="e">
        <f>#REF!</f>
        <v>#REF!</v>
      </c>
      <c r="F433" s="11" t="e">
        <f t="shared" si="41"/>
        <v>#REF!</v>
      </c>
      <c r="G433" s="13"/>
      <c r="H433" s="12"/>
      <c r="I433" s="11" t="e">
        <f t="shared" si="36"/>
        <v>#DIV/0!</v>
      </c>
      <c r="J433" s="13"/>
      <c r="K433" s="12"/>
      <c r="L433" s="11" t="e">
        <f t="shared" si="37"/>
        <v>#DIV/0!</v>
      </c>
      <c r="M433" s="13"/>
      <c r="N433" s="12"/>
      <c r="O433" s="11" t="e">
        <f t="shared" si="38"/>
        <v>#DIV/0!</v>
      </c>
      <c r="P433" s="13"/>
      <c r="Q433" s="12"/>
      <c r="R433" s="11" t="e">
        <f t="shared" si="39"/>
        <v>#DIV/0!</v>
      </c>
      <c r="S433" s="13"/>
      <c r="T433" s="12"/>
      <c r="U433" s="11" t="e">
        <f t="shared" si="40"/>
        <v>#DIV/0!</v>
      </c>
    </row>
    <row r="434" spans="1:21" x14ac:dyDescent="0.35">
      <c r="A434" s="8">
        <v>405</v>
      </c>
      <c r="B434" s="10" t="s">
        <v>439</v>
      </c>
      <c r="C434" s="10" t="s">
        <v>446</v>
      </c>
      <c r="D434" s="13"/>
      <c r="E434" s="12" t="e">
        <f>#REF!</f>
        <v>#REF!</v>
      </c>
      <c r="F434" s="11" t="e">
        <f t="shared" si="41"/>
        <v>#REF!</v>
      </c>
      <c r="G434" s="13"/>
      <c r="H434" s="12"/>
      <c r="I434" s="11" t="e">
        <f t="shared" si="36"/>
        <v>#DIV/0!</v>
      </c>
      <c r="J434" s="13"/>
      <c r="K434" s="12"/>
      <c r="L434" s="11" t="e">
        <f t="shared" si="37"/>
        <v>#DIV/0!</v>
      </c>
      <c r="M434" s="13"/>
      <c r="N434" s="12"/>
      <c r="O434" s="11" t="e">
        <f t="shared" si="38"/>
        <v>#DIV/0!</v>
      </c>
      <c r="P434" s="13"/>
      <c r="Q434" s="12"/>
      <c r="R434" s="11" t="e">
        <f t="shared" si="39"/>
        <v>#DIV/0!</v>
      </c>
      <c r="S434" s="13"/>
      <c r="T434" s="12"/>
      <c r="U434" s="11" t="e">
        <f t="shared" si="40"/>
        <v>#DIV/0!</v>
      </c>
    </row>
    <row r="435" spans="1:21" x14ac:dyDescent="0.35">
      <c r="A435" s="8">
        <v>406</v>
      </c>
      <c r="B435" s="10" t="s">
        <v>439</v>
      </c>
      <c r="C435" s="10" t="s">
        <v>447</v>
      </c>
      <c r="D435" s="13"/>
      <c r="E435" s="12" t="e">
        <f>#REF!</f>
        <v>#REF!</v>
      </c>
      <c r="F435" s="11" t="e">
        <f t="shared" si="41"/>
        <v>#REF!</v>
      </c>
      <c r="G435" s="13"/>
      <c r="H435" s="12"/>
      <c r="I435" s="11" t="e">
        <f t="shared" si="36"/>
        <v>#DIV/0!</v>
      </c>
      <c r="J435" s="13"/>
      <c r="K435" s="12"/>
      <c r="L435" s="11" t="e">
        <f t="shared" si="37"/>
        <v>#DIV/0!</v>
      </c>
      <c r="M435" s="13"/>
      <c r="N435" s="12"/>
      <c r="O435" s="11" t="e">
        <f t="shared" si="38"/>
        <v>#DIV/0!</v>
      </c>
      <c r="P435" s="13"/>
      <c r="Q435" s="12"/>
      <c r="R435" s="11" t="e">
        <f t="shared" si="39"/>
        <v>#DIV/0!</v>
      </c>
      <c r="S435" s="13"/>
      <c r="T435" s="12"/>
      <c r="U435" s="11" t="e">
        <f t="shared" si="40"/>
        <v>#DIV/0!</v>
      </c>
    </row>
    <row r="436" spans="1:21" x14ac:dyDescent="0.35">
      <c r="A436" s="8">
        <v>407</v>
      </c>
      <c r="B436" s="10" t="s">
        <v>439</v>
      </c>
      <c r="C436" s="10" t="s">
        <v>448</v>
      </c>
      <c r="D436" s="13"/>
      <c r="E436" s="12" t="e">
        <f>#REF!</f>
        <v>#REF!</v>
      </c>
      <c r="F436" s="11" t="e">
        <f t="shared" si="41"/>
        <v>#REF!</v>
      </c>
      <c r="G436" s="13"/>
      <c r="H436" s="12"/>
      <c r="I436" s="11" t="e">
        <f t="shared" si="36"/>
        <v>#DIV/0!</v>
      </c>
      <c r="J436" s="13"/>
      <c r="K436" s="12"/>
      <c r="L436" s="11" t="e">
        <f t="shared" si="37"/>
        <v>#DIV/0!</v>
      </c>
      <c r="M436" s="13"/>
      <c r="N436" s="12"/>
      <c r="O436" s="11" t="e">
        <f t="shared" si="38"/>
        <v>#DIV/0!</v>
      </c>
      <c r="P436" s="13"/>
      <c r="Q436" s="12"/>
      <c r="R436" s="11" t="e">
        <f t="shared" si="39"/>
        <v>#DIV/0!</v>
      </c>
      <c r="S436" s="13"/>
      <c r="T436" s="12"/>
      <c r="U436" s="11" t="e">
        <f t="shared" si="40"/>
        <v>#DIV/0!</v>
      </c>
    </row>
    <row r="437" spans="1:21" x14ac:dyDescent="0.35">
      <c r="A437" s="8">
        <v>408</v>
      </c>
      <c r="B437" s="10" t="s">
        <v>439</v>
      </c>
      <c r="C437" s="10" t="s">
        <v>449</v>
      </c>
      <c r="D437" s="13"/>
      <c r="E437" s="12" t="e">
        <f>#REF!</f>
        <v>#REF!</v>
      </c>
      <c r="F437" s="11" t="e">
        <f t="shared" si="41"/>
        <v>#REF!</v>
      </c>
      <c r="G437" s="13"/>
      <c r="H437" s="12"/>
      <c r="I437" s="11" t="e">
        <f t="shared" si="36"/>
        <v>#DIV/0!</v>
      </c>
      <c r="J437" s="13"/>
      <c r="K437" s="12"/>
      <c r="L437" s="11" t="e">
        <f t="shared" si="37"/>
        <v>#DIV/0!</v>
      </c>
      <c r="M437" s="13"/>
      <c r="N437" s="12"/>
      <c r="O437" s="11" t="e">
        <f t="shared" si="38"/>
        <v>#DIV/0!</v>
      </c>
      <c r="P437" s="13"/>
      <c r="Q437" s="12"/>
      <c r="R437" s="11" t="e">
        <f t="shared" si="39"/>
        <v>#DIV/0!</v>
      </c>
      <c r="S437" s="13"/>
      <c r="T437" s="12"/>
      <c r="U437" s="11" t="e">
        <f t="shared" si="40"/>
        <v>#DIV/0!</v>
      </c>
    </row>
    <row r="438" spans="1:21" x14ac:dyDescent="0.35">
      <c r="A438" s="8">
        <v>409</v>
      </c>
      <c r="B438" s="10" t="s">
        <v>439</v>
      </c>
      <c r="C438" s="10" t="s">
        <v>450</v>
      </c>
      <c r="D438" s="13"/>
      <c r="E438" s="12" t="e">
        <f>#REF!</f>
        <v>#REF!</v>
      </c>
      <c r="F438" s="11" t="e">
        <f t="shared" si="41"/>
        <v>#REF!</v>
      </c>
      <c r="G438" s="13"/>
      <c r="H438" s="12"/>
      <c r="I438" s="11" t="e">
        <f t="shared" si="36"/>
        <v>#DIV/0!</v>
      </c>
      <c r="J438" s="13"/>
      <c r="K438" s="12"/>
      <c r="L438" s="11" t="e">
        <f t="shared" si="37"/>
        <v>#DIV/0!</v>
      </c>
      <c r="M438" s="13"/>
      <c r="N438" s="12"/>
      <c r="O438" s="11" t="e">
        <f t="shared" si="38"/>
        <v>#DIV/0!</v>
      </c>
      <c r="P438" s="13"/>
      <c r="Q438" s="12"/>
      <c r="R438" s="11" t="e">
        <f t="shared" si="39"/>
        <v>#DIV/0!</v>
      </c>
      <c r="S438" s="13"/>
      <c r="T438" s="12"/>
      <c r="U438" s="11" t="e">
        <f t="shared" si="40"/>
        <v>#DIV/0!</v>
      </c>
    </row>
    <row r="439" spans="1:21" x14ac:dyDescent="0.35">
      <c r="A439" s="8">
        <v>410</v>
      </c>
      <c r="B439" s="10" t="s">
        <v>439</v>
      </c>
      <c r="C439" s="10" t="s">
        <v>451</v>
      </c>
      <c r="D439" s="13"/>
      <c r="E439" s="12" t="e">
        <f>#REF!</f>
        <v>#REF!</v>
      </c>
      <c r="F439" s="11" t="e">
        <f t="shared" si="41"/>
        <v>#REF!</v>
      </c>
      <c r="G439" s="13"/>
      <c r="H439" s="12"/>
      <c r="I439" s="11" t="e">
        <f t="shared" si="36"/>
        <v>#DIV/0!</v>
      </c>
      <c r="J439" s="13"/>
      <c r="K439" s="12"/>
      <c r="L439" s="11" t="e">
        <f t="shared" si="37"/>
        <v>#DIV/0!</v>
      </c>
      <c r="M439" s="13"/>
      <c r="N439" s="12"/>
      <c r="O439" s="11" t="e">
        <f t="shared" si="38"/>
        <v>#DIV/0!</v>
      </c>
      <c r="P439" s="13"/>
      <c r="Q439" s="12"/>
      <c r="R439" s="11" t="e">
        <f t="shared" si="39"/>
        <v>#DIV/0!</v>
      </c>
      <c r="S439" s="13"/>
      <c r="T439" s="12"/>
      <c r="U439" s="11" t="e">
        <f t="shared" si="40"/>
        <v>#DIV/0!</v>
      </c>
    </row>
    <row r="440" spans="1:21" x14ac:dyDescent="0.35">
      <c r="A440" s="8">
        <v>411</v>
      </c>
      <c r="B440" s="10" t="s">
        <v>439</v>
      </c>
      <c r="C440" s="10" t="s">
        <v>452</v>
      </c>
      <c r="D440" s="13"/>
      <c r="E440" s="12" t="e">
        <f>#REF!</f>
        <v>#REF!</v>
      </c>
      <c r="F440" s="11" t="e">
        <f t="shared" si="41"/>
        <v>#REF!</v>
      </c>
      <c r="G440" s="13"/>
      <c r="H440" s="12"/>
      <c r="I440" s="11" t="e">
        <f t="shared" si="36"/>
        <v>#DIV/0!</v>
      </c>
      <c r="J440" s="13"/>
      <c r="K440" s="12"/>
      <c r="L440" s="11" t="e">
        <f t="shared" si="37"/>
        <v>#DIV/0!</v>
      </c>
      <c r="M440" s="13"/>
      <c r="N440" s="12"/>
      <c r="O440" s="11" t="e">
        <f t="shared" si="38"/>
        <v>#DIV/0!</v>
      </c>
      <c r="P440" s="13"/>
      <c r="Q440" s="12"/>
      <c r="R440" s="11" t="e">
        <f t="shared" si="39"/>
        <v>#DIV/0!</v>
      </c>
      <c r="S440" s="13"/>
      <c r="T440" s="12"/>
      <c r="U440" s="11" t="e">
        <f t="shared" si="40"/>
        <v>#DIV/0!</v>
      </c>
    </row>
    <row r="441" spans="1:21" x14ac:dyDescent="0.35">
      <c r="A441" s="8">
        <v>412</v>
      </c>
      <c r="B441" s="10" t="s">
        <v>439</v>
      </c>
      <c r="C441" s="10" t="s">
        <v>453</v>
      </c>
      <c r="D441" s="13"/>
      <c r="E441" s="12" t="e">
        <f>#REF!</f>
        <v>#REF!</v>
      </c>
      <c r="F441" s="11" t="e">
        <f t="shared" si="41"/>
        <v>#REF!</v>
      </c>
      <c r="G441" s="13"/>
      <c r="H441" s="12"/>
      <c r="I441" s="11" t="e">
        <f t="shared" si="36"/>
        <v>#DIV/0!</v>
      </c>
      <c r="J441" s="13"/>
      <c r="K441" s="12"/>
      <c r="L441" s="11" t="e">
        <f t="shared" si="37"/>
        <v>#DIV/0!</v>
      </c>
      <c r="M441" s="13"/>
      <c r="N441" s="12"/>
      <c r="O441" s="11" t="e">
        <f t="shared" si="38"/>
        <v>#DIV/0!</v>
      </c>
      <c r="P441" s="13"/>
      <c r="Q441" s="12"/>
      <c r="R441" s="11" t="e">
        <f t="shared" si="39"/>
        <v>#DIV/0!</v>
      </c>
      <c r="S441" s="13"/>
      <c r="T441" s="12"/>
      <c r="U441" s="11" t="e">
        <f t="shared" si="40"/>
        <v>#DIV/0!</v>
      </c>
    </row>
    <row r="442" spans="1:21" x14ac:dyDescent="0.35">
      <c r="A442" s="8">
        <v>413</v>
      </c>
      <c r="B442" s="10" t="s">
        <v>439</v>
      </c>
      <c r="C442" s="10" t="s">
        <v>454</v>
      </c>
      <c r="D442" s="13"/>
      <c r="E442" s="12" t="e">
        <f>#REF!</f>
        <v>#REF!</v>
      </c>
      <c r="F442" s="11" t="e">
        <f t="shared" si="41"/>
        <v>#REF!</v>
      </c>
      <c r="G442" s="13"/>
      <c r="H442" s="12"/>
      <c r="I442" s="11" t="e">
        <f t="shared" si="36"/>
        <v>#DIV/0!</v>
      </c>
      <c r="J442" s="13"/>
      <c r="K442" s="12"/>
      <c r="L442" s="11" t="e">
        <f t="shared" si="37"/>
        <v>#DIV/0!</v>
      </c>
      <c r="M442" s="13"/>
      <c r="N442" s="12"/>
      <c r="O442" s="11" t="e">
        <f t="shared" si="38"/>
        <v>#DIV/0!</v>
      </c>
      <c r="P442" s="13"/>
      <c r="Q442" s="12"/>
      <c r="R442" s="11" t="e">
        <f t="shared" si="39"/>
        <v>#DIV/0!</v>
      </c>
      <c r="S442" s="13"/>
      <c r="T442" s="12"/>
      <c r="U442" s="11" t="e">
        <f t="shared" si="40"/>
        <v>#DIV/0!</v>
      </c>
    </row>
    <row r="443" spans="1:21" x14ac:dyDescent="0.35">
      <c r="A443" s="8">
        <v>414</v>
      </c>
      <c r="B443" s="10" t="s">
        <v>439</v>
      </c>
      <c r="C443" s="10" t="s">
        <v>455</v>
      </c>
      <c r="D443" s="13"/>
      <c r="E443" s="12" t="e">
        <f>#REF!</f>
        <v>#REF!</v>
      </c>
      <c r="F443" s="11" t="e">
        <f t="shared" si="41"/>
        <v>#REF!</v>
      </c>
      <c r="G443" s="13"/>
      <c r="H443" s="12"/>
      <c r="I443" s="11" t="e">
        <f t="shared" si="36"/>
        <v>#DIV/0!</v>
      </c>
      <c r="J443" s="13"/>
      <c r="K443" s="12"/>
      <c r="L443" s="11" t="e">
        <f t="shared" si="37"/>
        <v>#DIV/0!</v>
      </c>
      <c r="M443" s="13"/>
      <c r="N443" s="12"/>
      <c r="O443" s="11" t="e">
        <f t="shared" si="38"/>
        <v>#DIV/0!</v>
      </c>
      <c r="P443" s="13"/>
      <c r="Q443" s="12"/>
      <c r="R443" s="11" t="e">
        <f t="shared" si="39"/>
        <v>#DIV/0!</v>
      </c>
      <c r="S443" s="13"/>
      <c r="T443" s="12"/>
      <c r="U443" s="11" t="e">
        <f t="shared" si="40"/>
        <v>#DIV/0!</v>
      </c>
    </row>
    <row r="444" spans="1:21" x14ac:dyDescent="0.35">
      <c r="A444" s="8">
        <v>415</v>
      </c>
      <c r="B444" s="10" t="s">
        <v>439</v>
      </c>
      <c r="C444" s="10" t="s">
        <v>456</v>
      </c>
      <c r="D444" s="13"/>
      <c r="E444" s="12" t="e">
        <f>#REF!</f>
        <v>#REF!</v>
      </c>
      <c r="F444" s="11" t="e">
        <f t="shared" si="41"/>
        <v>#REF!</v>
      </c>
      <c r="G444" s="13"/>
      <c r="H444" s="12"/>
      <c r="I444" s="11" t="e">
        <f t="shared" si="36"/>
        <v>#DIV/0!</v>
      </c>
      <c r="J444" s="13"/>
      <c r="K444" s="12"/>
      <c r="L444" s="11" t="e">
        <f t="shared" si="37"/>
        <v>#DIV/0!</v>
      </c>
      <c r="M444" s="13"/>
      <c r="N444" s="12"/>
      <c r="O444" s="11" t="e">
        <f t="shared" si="38"/>
        <v>#DIV/0!</v>
      </c>
      <c r="P444" s="13"/>
      <c r="Q444" s="12"/>
      <c r="R444" s="11" t="e">
        <f t="shared" si="39"/>
        <v>#DIV/0!</v>
      </c>
      <c r="S444" s="13"/>
      <c r="T444" s="12"/>
      <c r="U444" s="11" t="e">
        <f t="shared" si="40"/>
        <v>#DIV/0!</v>
      </c>
    </row>
    <row r="445" spans="1:21" x14ac:dyDescent="0.35">
      <c r="A445" s="8">
        <v>416</v>
      </c>
      <c r="B445" s="10" t="s">
        <v>439</v>
      </c>
      <c r="C445" s="10" t="s">
        <v>457</v>
      </c>
      <c r="D445" s="13"/>
      <c r="E445" s="12" t="e">
        <f>#REF!</f>
        <v>#REF!</v>
      </c>
      <c r="F445" s="11" t="e">
        <f t="shared" si="41"/>
        <v>#REF!</v>
      </c>
      <c r="G445" s="13"/>
      <c r="H445" s="12"/>
      <c r="I445" s="11" t="e">
        <f t="shared" si="36"/>
        <v>#DIV/0!</v>
      </c>
      <c r="J445" s="13"/>
      <c r="K445" s="12"/>
      <c r="L445" s="11" t="e">
        <f t="shared" si="37"/>
        <v>#DIV/0!</v>
      </c>
      <c r="M445" s="13"/>
      <c r="N445" s="12"/>
      <c r="O445" s="11" t="e">
        <f t="shared" si="38"/>
        <v>#DIV/0!</v>
      </c>
      <c r="P445" s="13"/>
      <c r="Q445" s="12"/>
      <c r="R445" s="11" t="e">
        <f t="shared" si="39"/>
        <v>#DIV/0!</v>
      </c>
      <c r="S445" s="13"/>
      <c r="T445" s="12"/>
      <c r="U445" s="11" t="e">
        <f t="shared" si="40"/>
        <v>#DIV/0!</v>
      </c>
    </row>
    <row r="446" spans="1:21" x14ac:dyDescent="0.35">
      <c r="A446" s="8">
        <v>417</v>
      </c>
      <c r="B446" s="10" t="s">
        <v>439</v>
      </c>
      <c r="C446" s="10" t="s">
        <v>458</v>
      </c>
      <c r="D446" s="13"/>
      <c r="E446" s="12" t="e">
        <f>#REF!</f>
        <v>#REF!</v>
      </c>
      <c r="F446" s="11" t="e">
        <f t="shared" si="41"/>
        <v>#REF!</v>
      </c>
      <c r="G446" s="13"/>
      <c r="H446" s="12"/>
      <c r="I446" s="11" t="e">
        <f t="shared" si="36"/>
        <v>#DIV/0!</v>
      </c>
      <c r="J446" s="13"/>
      <c r="K446" s="12"/>
      <c r="L446" s="11" t="e">
        <f t="shared" si="37"/>
        <v>#DIV/0!</v>
      </c>
      <c r="M446" s="13"/>
      <c r="N446" s="12"/>
      <c r="O446" s="11" t="e">
        <f t="shared" si="38"/>
        <v>#DIV/0!</v>
      </c>
      <c r="P446" s="13"/>
      <c r="Q446" s="12"/>
      <c r="R446" s="11" t="e">
        <f t="shared" si="39"/>
        <v>#DIV/0!</v>
      </c>
      <c r="S446" s="13"/>
      <c r="T446" s="12"/>
      <c r="U446" s="11" t="e">
        <f t="shared" si="40"/>
        <v>#DIV/0!</v>
      </c>
    </row>
    <row r="447" spans="1:21" x14ac:dyDescent="0.35">
      <c r="A447" s="8">
        <v>418</v>
      </c>
      <c r="B447" s="10" t="s">
        <v>439</v>
      </c>
      <c r="C447" s="10" t="s">
        <v>459</v>
      </c>
      <c r="D447" s="13"/>
      <c r="E447" s="12" t="e">
        <f>#REF!</f>
        <v>#REF!</v>
      </c>
      <c r="F447" s="11" t="e">
        <f t="shared" si="41"/>
        <v>#REF!</v>
      </c>
      <c r="G447" s="13"/>
      <c r="H447" s="12"/>
      <c r="I447" s="11" t="e">
        <f t="shared" si="36"/>
        <v>#DIV/0!</v>
      </c>
      <c r="J447" s="13"/>
      <c r="K447" s="12"/>
      <c r="L447" s="11" t="e">
        <f t="shared" si="37"/>
        <v>#DIV/0!</v>
      </c>
      <c r="M447" s="13"/>
      <c r="N447" s="12"/>
      <c r="O447" s="11" t="e">
        <f t="shared" si="38"/>
        <v>#DIV/0!</v>
      </c>
      <c r="P447" s="13"/>
      <c r="Q447" s="12"/>
      <c r="R447" s="11" t="e">
        <f t="shared" si="39"/>
        <v>#DIV/0!</v>
      </c>
      <c r="S447" s="13"/>
      <c r="T447" s="12"/>
      <c r="U447" s="11" t="e">
        <f t="shared" si="40"/>
        <v>#DIV/0!</v>
      </c>
    </row>
    <row r="448" spans="1:21" x14ac:dyDescent="0.35">
      <c r="A448" s="8">
        <v>419</v>
      </c>
      <c r="B448" s="10" t="s">
        <v>439</v>
      </c>
      <c r="C448" s="10" t="s">
        <v>460</v>
      </c>
      <c r="D448" s="13"/>
      <c r="E448" s="12" t="e">
        <f>#REF!</f>
        <v>#REF!</v>
      </c>
      <c r="F448" s="11" t="e">
        <f t="shared" si="41"/>
        <v>#REF!</v>
      </c>
      <c r="G448" s="13"/>
      <c r="H448" s="12"/>
      <c r="I448" s="11" t="e">
        <f t="shared" si="36"/>
        <v>#DIV/0!</v>
      </c>
      <c r="J448" s="13"/>
      <c r="K448" s="12"/>
      <c r="L448" s="11" t="e">
        <f t="shared" si="37"/>
        <v>#DIV/0!</v>
      </c>
      <c r="M448" s="13"/>
      <c r="N448" s="12"/>
      <c r="O448" s="11" t="e">
        <f t="shared" si="38"/>
        <v>#DIV/0!</v>
      </c>
      <c r="P448" s="13"/>
      <c r="Q448" s="12"/>
      <c r="R448" s="11" t="e">
        <f t="shared" si="39"/>
        <v>#DIV/0!</v>
      </c>
      <c r="S448" s="13"/>
      <c r="T448" s="12"/>
      <c r="U448" s="11" t="e">
        <f t="shared" si="40"/>
        <v>#DIV/0!</v>
      </c>
    </row>
    <row r="449" spans="1:21" x14ac:dyDescent="0.35">
      <c r="A449" s="8">
        <v>420</v>
      </c>
      <c r="B449" s="10" t="s">
        <v>439</v>
      </c>
      <c r="C449" s="10" t="s">
        <v>461</v>
      </c>
      <c r="D449" s="13"/>
      <c r="E449" s="12" t="e">
        <f>#REF!</f>
        <v>#REF!</v>
      </c>
      <c r="F449" s="11" t="e">
        <f t="shared" si="41"/>
        <v>#REF!</v>
      </c>
      <c r="G449" s="13"/>
      <c r="H449" s="12"/>
      <c r="I449" s="11" t="e">
        <f t="shared" si="36"/>
        <v>#DIV/0!</v>
      </c>
      <c r="J449" s="13"/>
      <c r="K449" s="12"/>
      <c r="L449" s="11" t="e">
        <f t="shared" si="37"/>
        <v>#DIV/0!</v>
      </c>
      <c r="M449" s="13"/>
      <c r="N449" s="12"/>
      <c r="O449" s="11" t="e">
        <f t="shared" si="38"/>
        <v>#DIV/0!</v>
      </c>
      <c r="P449" s="13"/>
      <c r="Q449" s="12"/>
      <c r="R449" s="11" t="e">
        <f t="shared" si="39"/>
        <v>#DIV/0!</v>
      </c>
      <c r="S449" s="13"/>
      <c r="T449" s="12"/>
      <c r="U449" s="11" t="e">
        <f t="shared" si="40"/>
        <v>#DIV/0!</v>
      </c>
    </row>
    <row r="450" spans="1:21" x14ac:dyDescent="0.35">
      <c r="A450" s="8">
        <v>421</v>
      </c>
      <c r="B450" s="10" t="s">
        <v>439</v>
      </c>
      <c r="C450" s="10" t="s">
        <v>462</v>
      </c>
      <c r="D450" s="13"/>
      <c r="E450" s="12" t="e">
        <f>#REF!</f>
        <v>#REF!</v>
      </c>
      <c r="F450" s="11" t="e">
        <f t="shared" si="41"/>
        <v>#REF!</v>
      </c>
      <c r="G450" s="13"/>
      <c r="H450" s="12"/>
      <c r="I450" s="11" t="e">
        <f t="shared" si="36"/>
        <v>#DIV/0!</v>
      </c>
      <c r="J450" s="13"/>
      <c r="K450" s="12"/>
      <c r="L450" s="11" t="e">
        <f t="shared" si="37"/>
        <v>#DIV/0!</v>
      </c>
      <c r="M450" s="13"/>
      <c r="N450" s="12"/>
      <c r="O450" s="11" t="e">
        <f t="shared" si="38"/>
        <v>#DIV/0!</v>
      </c>
      <c r="P450" s="13"/>
      <c r="Q450" s="12"/>
      <c r="R450" s="11" t="e">
        <f t="shared" si="39"/>
        <v>#DIV/0!</v>
      </c>
      <c r="S450" s="13"/>
      <c r="T450" s="12"/>
      <c r="U450" s="11" t="e">
        <f t="shared" si="40"/>
        <v>#DIV/0!</v>
      </c>
    </row>
    <row r="451" spans="1:21" x14ac:dyDescent="0.35">
      <c r="A451" s="8">
        <v>422</v>
      </c>
      <c r="B451" s="10" t="s">
        <v>439</v>
      </c>
      <c r="C451" s="10" t="s">
        <v>463</v>
      </c>
      <c r="D451" s="13"/>
      <c r="E451" s="12" t="e">
        <f>#REF!</f>
        <v>#REF!</v>
      </c>
      <c r="F451" s="11" t="e">
        <f t="shared" si="41"/>
        <v>#REF!</v>
      </c>
      <c r="G451" s="13"/>
      <c r="H451" s="12"/>
      <c r="I451" s="11" t="e">
        <f t="shared" si="36"/>
        <v>#DIV/0!</v>
      </c>
      <c r="J451" s="13"/>
      <c r="K451" s="12"/>
      <c r="L451" s="11" t="e">
        <f t="shared" si="37"/>
        <v>#DIV/0!</v>
      </c>
      <c r="M451" s="13"/>
      <c r="N451" s="12"/>
      <c r="O451" s="11" t="e">
        <f t="shared" si="38"/>
        <v>#DIV/0!</v>
      </c>
      <c r="P451" s="13"/>
      <c r="Q451" s="12"/>
      <c r="R451" s="11" t="e">
        <f t="shared" si="39"/>
        <v>#DIV/0!</v>
      </c>
      <c r="S451" s="13"/>
      <c r="T451" s="12"/>
      <c r="U451" s="11" t="e">
        <f t="shared" si="40"/>
        <v>#DIV/0!</v>
      </c>
    </row>
    <row r="452" spans="1:21" x14ac:dyDescent="0.35">
      <c r="A452" s="14"/>
      <c r="B452" s="16" t="s">
        <v>439</v>
      </c>
      <c r="C452" s="16"/>
      <c r="D452" s="13"/>
      <c r="E452" s="12" t="e">
        <f>#REF!</f>
        <v>#REF!</v>
      </c>
      <c r="F452" s="11" t="e">
        <f t="shared" si="41"/>
        <v>#REF!</v>
      </c>
      <c r="G452" s="13"/>
      <c r="H452" s="12"/>
      <c r="I452" s="11" t="e">
        <f t="shared" ref="I452:I515" si="42">H452/G452</f>
        <v>#DIV/0!</v>
      </c>
      <c r="J452" s="13"/>
      <c r="K452" s="12"/>
      <c r="L452" s="11" t="e">
        <f t="shared" ref="L452:L515" si="43">K452/J452</f>
        <v>#DIV/0!</v>
      </c>
      <c r="M452" s="13"/>
      <c r="N452" s="12"/>
      <c r="O452" s="11" t="e">
        <f t="shared" ref="O452:O515" si="44">N452/M452</f>
        <v>#DIV/0!</v>
      </c>
      <c r="P452" s="13"/>
      <c r="Q452" s="12"/>
      <c r="R452" s="11" t="e">
        <f t="shared" ref="R452:R515" si="45">Q452/P452</f>
        <v>#DIV/0!</v>
      </c>
      <c r="S452" s="13"/>
      <c r="T452" s="12"/>
      <c r="U452" s="11" t="e">
        <f t="shared" ref="U452:U515" si="46">T452/S452</f>
        <v>#DIV/0!</v>
      </c>
    </row>
    <row r="453" spans="1:21" x14ac:dyDescent="0.35">
      <c r="A453" s="8">
        <v>423</v>
      </c>
      <c r="B453" s="10" t="s">
        <v>464</v>
      </c>
      <c r="C453" s="10" t="s">
        <v>465</v>
      </c>
      <c r="D453" s="13"/>
      <c r="E453" s="12" t="e">
        <f>#REF!</f>
        <v>#REF!</v>
      </c>
      <c r="F453" s="11" t="e">
        <f t="shared" ref="F453:F516" si="47">E453/D453</f>
        <v>#REF!</v>
      </c>
      <c r="G453" s="13"/>
      <c r="H453" s="12"/>
      <c r="I453" s="11" t="e">
        <f t="shared" si="42"/>
        <v>#DIV/0!</v>
      </c>
      <c r="J453" s="13"/>
      <c r="K453" s="12"/>
      <c r="L453" s="11" t="e">
        <f t="shared" si="43"/>
        <v>#DIV/0!</v>
      </c>
      <c r="M453" s="13"/>
      <c r="N453" s="12"/>
      <c r="O453" s="11" t="e">
        <f t="shared" si="44"/>
        <v>#DIV/0!</v>
      </c>
      <c r="P453" s="13"/>
      <c r="Q453" s="12"/>
      <c r="R453" s="11" t="e">
        <f t="shared" si="45"/>
        <v>#DIV/0!</v>
      </c>
      <c r="S453" s="13"/>
      <c r="T453" s="12"/>
      <c r="U453" s="11" t="e">
        <f t="shared" si="46"/>
        <v>#DIV/0!</v>
      </c>
    </row>
    <row r="454" spans="1:21" x14ac:dyDescent="0.35">
      <c r="A454" s="8">
        <v>424</v>
      </c>
      <c r="B454" s="10" t="s">
        <v>464</v>
      </c>
      <c r="C454" s="10" t="s">
        <v>466</v>
      </c>
      <c r="D454" s="13"/>
      <c r="E454" s="12" t="e">
        <f>#REF!</f>
        <v>#REF!</v>
      </c>
      <c r="F454" s="11" t="e">
        <f t="shared" si="47"/>
        <v>#REF!</v>
      </c>
      <c r="G454" s="13"/>
      <c r="H454" s="12"/>
      <c r="I454" s="11" t="e">
        <f t="shared" si="42"/>
        <v>#DIV/0!</v>
      </c>
      <c r="J454" s="13"/>
      <c r="K454" s="12"/>
      <c r="L454" s="11" t="e">
        <f t="shared" si="43"/>
        <v>#DIV/0!</v>
      </c>
      <c r="M454" s="13"/>
      <c r="N454" s="12"/>
      <c r="O454" s="11" t="e">
        <f t="shared" si="44"/>
        <v>#DIV/0!</v>
      </c>
      <c r="P454" s="13"/>
      <c r="Q454" s="12"/>
      <c r="R454" s="11" t="e">
        <f t="shared" si="45"/>
        <v>#DIV/0!</v>
      </c>
      <c r="S454" s="13"/>
      <c r="T454" s="12"/>
      <c r="U454" s="11" t="e">
        <f t="shared" si="46"/>
        <v>#DIV/0!</v>
      </c>
    </row>
    <row r="455" spans="1:21" x14ac:dyDescent="0.35">
      <c r="A455" s="8">
        <v>425</v>
      </c>
      <c r="B455" s="10" t="s">
        <v>464</v>
      </c>
      <c r="C455" s="10" t="s">
        <v>467</v>
      </c>
      <c r="D455" s="13"/>
      <c r="E455" s="12" t="e">
        <f>#REF!</f>
        <v>#REF!</v>
      </c>
      <c r="F455" s="11" t="e">
        <f t="shared" si="47"/>
        <v>#REF!</v>
      </c>
      <c r="G455" s="13"/>
      <c r="H455" s="12"/>
      <c r="I455" s="11" t="e">
        <f t="shared" si="42"/>
        <v>#DIV/0!</v>
      </c>
      <c r="J455" s="13"/>
      <c r="K455" s="12"/>
      <c r="L455" s="11" t="e">
        <f t="shared" si="43"/>
        <v>#DIV/0!</v>
      </c>
      <c r="M455" s="13"/>
      <c r="N455" s="12"/>
      <c r="O455" s="11" t="e">
        <f t="shared" si="44"/>
        <v>#DIV/0!</v>
      </c>
      <c r="P455" s="13"/>
      <c r="Q455" s="12"/>
      <c r="R455" s="11" t="e">
        <f t="shared" si="45"/>
        <v>#DIV/0!</v>
      </c>
      <c r="S455" s="13"/>
      <c r="T455" s="12"/>
      <c r="U455" s="11" t="e">
        <f t="shared" si="46"/>
        <v>#DIV/0!</v>
      </c>
    </row>
    <row r="456" spans="1:21" x14ac:dyDescent="0.35">
      <c r="A456" s="8">
        <v>426</v>
      </c>
      <c r="B456" s="10" t="s">
        <v>464</v>
      </c>
      <c r="C456" s="10" t="s">
        <v>468</v>
      </c>
      <c r="D456" s="13"/>
      <c r="E456" s="12" t="e">
        <f>#REF!</f>
        <v>#REF!</v>
      </c>
      <c r="F456" s="11" t="e">
        <f t="shared" si="47"/>
        <v>#REF!</v>
      </c>
      <c r="G456" s="13"/>
      <c r="H456" s="12"/>
      <c r="I456" s="11" t="e">
        <f t="shared" si="42"/>
        <v>#DIV/0!</v>
      </c>
      <c r="J456" s="13"/>
      <c r="K456" s="12"/>
      <c r="L456" s="11" t="e">
        <f t="shared" si="43"/>
        <v>#DIV/0!</v>
      </c>
      <c r="M456" s="13"/>
      <c r="N456" s="12"/>
      <c r="O456" s="11" t="e">
        <f t="shared" si="44"/>
        <v>#DIV/0!</v>
      </c>
      <c r="P456" s="13"/>
      <c r="Q456" s="12"/>
      <c r="R456" s="11" t="e">
        <f t="shared" si="45"/>
        <v>#DIV/0!</v>
      </c>
      <c r="S456" s="13"/>
      <c r="T456" s="12"/>
      <c r="U456" s="11" t="e">
        <f t="shared" si="46"/>
        <v>#DIV/0!</v>
      </c>
    </row>
    <row r="457" spans="1:21" x14ac:dyDescent="0.35">
      <c r="A457" s="8">
        <v>427</v>
      </c>
      <c r="B457" s="10" t="s">
        <v>464</v>
      </c>
      <c r="C457" s="10" t="s">
        <v>469</v>
      </c>
      <c r="D457" s="13"/>
      <c r="E457" s="12" t="e">
        <f>#REF!</f>
        <v>#REF!</v>
      </c>
      <c r="F457" s="11" t="e">
        <f t="shared" si="47"/>
        <v>#REF!</v>
      </c>
      <c r="G457" s="13"/>
      <c r="H457" s="12"/>
      <c r="I457" s="11" t="e">
        <f t="shared" si="42"/>
        <v>#DIV/0!</v>
      </c>
      <c r="J457" s="13"/>
      <c r="K457" s="12"/>
      <c r="L457" s="11" t="e">
        <f t="shared" si="43"/>
        <v>#DIV/0!</v>
      </c>
      <c r="M457" s="13"/>
      <c r="N457" s="12"/>
      <c r="O457" s="11" t="e">
        <f t="shared" si="44"/>
        <v>#DIV/0!</v>
      </c>
      <c r="P457" s="13"/>
      <c r="Q457" s="12"/>
      <c r="R457" s="11" t="e">
        <f t="shared" si="45"/>
        <v>#DIV/0!</v>
      </c>
      <c r="S457" s="13"/>
      <c r="T457" s="12"/>
      <c r="U457" s="11" t="e">
        <f t="shared" si="46"/>
        <v>#DIV/0!</v>
      </c>
    </row>
    <row r="458" spans="1:21" x14ac:dyDescent="0.35">
      <c r="A458" s="8">
        <v>428</v>
      </c>
      <c r="B458" s="10" t="s">
        <v>464</v>
      </c>
      <c r="C458" s="10" t="s">
        <v>470</v>
      </c>
      <c r="D458" s="13"/>
      <c r="E458" s="12" t="e">
        <f>#REF!</f>
        <v>#REF!</v>
      </c>
      <c r="F458" s="11" t="e">
        <f t="shared" si="47"/>
        <v>#REF!</v>
      </c>
      <c r="G458" s="13"/>
      <c r="H458" s="12"/>
      <c r="I458" s="11" t="e">
        <f t="shared" si="42"/>
        <v>#DIV/0!</v>
      </c>
      <c r="J458" s="13"/>
      <c r="K458" s="12"/>
      <c r="L458" s="11" t="e">
        <f t="shared" si="43"/>
        <v>#DIV/0!</v>
      </c>
      <c r="M458" s="13"/>
      <c r="N458" s="12"/>
      <c r="O458" s="11" t="e">
        <f t="shared" si="44"/>
        <v>#DIV/0!</v>
      </c>
      <c r="P458" s="13"/>
      <c r="Q458" s="12"/>
      <c r="R458" s="11" t="e">
        <f t="shared" si="45"/>
        <v>#DIV/0!</v>
      </c>
      <c r="S458" s="13"/>
      <c r="T458" s="12"/>
      <c r="U458" s="11" t="e">
        <f t="shared" si="46"/>
        <v>#DIV/0!</v>
      </c>
    </row>
    <row r="459" spans="1:21" x14ac:dyDescent="0.35">
      <c r="A459" s="8">
        <v>429</v>
      </c>
      <c r="B459" s="10" t="s">
        <v>464</v>
      </c>
      <c r="C459" s="10" t="s">
        <v>471</v>
      </c>
      <c r="D459" s="13"/>
      <c r="E459" s="12" t="e">
        <f>#REF!</f>
        <v>#REF!</v>
      </c>
      <c r="F459" s="11" t="e">
        <f t="shared" si="47"/>
        <v>#REF!</v>
      </c>
      <c r="G459" s="13"/>
      <c r="H459" s="12"/>
      <c r="I459" s="11" t="e">
        <f t="shared" si="42"/>
        <v>#DIV/0!</v>
      </c>
      <c r="J459" s="13"/>
      <c r="K459" s="12"/>
      <c r="L459" s="11" t="e">
        <f t="shared" si="43"/>
        <v>#DIV/0!</v>
      </c>
      <c r="M459" s="13"/>
      <c r="N459" s="12"/>
      <c r="O459" s="11" t="e">
        <f t="shared" si="44"/>
        <v>#DIV/0!</v>
      </c>
      <c r="P459" s="13"/>
      <c r="Q459" s="12"/>
      <c r="R459" s="11" t="e">
        <f t="shared" si="45"/>
        <v>#DIV/0!</v>
      </c>
      <c r="S459" s="13"/>
      <c r="T459" s="12"/>
      <c r="U459" s="11" t="e">
        <f t="shared" si="46"/>
        <v>#DIV/0!</v>
      </c>
    </row>
    <row r="460" spans="1:21" x14ac:dyDescent="0.35">
      <c r="A460" s="8">
        <v>430</v>
      </c>
      <c r="B460" s="10" t="s">
        <v>464</v>
      </c>
      <c r="C460" s="10" t="s">
        <v>472</v>
      </c>
      <c r="D460" s="13"/>
      <c r="E460" s="12" t="e">
        <f>#REF!</f>
        <v>#REF!</v>
      </c>
      <c r="F460" s="11" t="e">
        <f t="shared" si="47"/>
        <v>#REF!</v>
      </c>
      <c r="G460" s="13"/>
      <c r="H460" s="12"/>
      <c r="I460" s="11" t="e">
        <f t="shared" si="42"/>
        <v>#DIV/0!</v>
      </c>
      <c r="J460" s="13"/>
      <c r="K460" s="12"/>
      <c r="L460" s="11" t="e">
        <f t="shared" si="43"/>
        <v>#DIV/0!</v>
      </c>
      <c r="M460" s="13"/>
      <c r="N460" s="12"/>
      <c r="O460" s="11" t="e">
        <f t="shared" si="44"/>
        <v>#DIV/0!</v>
      </c>
      <c r="P460" s="13"/>
      <c r="Q460" s="12"/>
      <c r="R460" s="11" t="e">
        <f t="shared" si="45"/>
        <v>#DIV/0!</v>
      </c>
      <c r="S460" s="13"/>
      <c r="T460" s="12"/>
      <c r="U460" s="11" t="e">
        <f t="shared" si="46"/>
        <v>#DIV/0!</v>
      </c>
    </row>
    <row r="461" spans="1:21" x14ac:dyDescent="0.35">
      <c r="A461" s="8">
        <v>431</v>
      </c>
      <c r="B461" s="10" t="s">
        <v>464</v>
      </c>
      <c r="C461" s="10" t="s">
        <v>473</v>
      </c>
      <c r="D461" s="13"/>
      <c r="E461" s="12" t="e">
        <f>#REF!</f>
        <v>#REF!</v>
      </c>
      <c r="F461" s="11" t="e">
        <f t="shared" si="47"/>
        <v>#REF!</v>
      </c>
      <c r="G461" s="13"/>
      <c r="H461" s="12"/>
      <c r="I461" s="11" t="e">
        <f t="shared" si="42"/>
        <v>#DIV/0!</v>
      </c>
      <c r="J461" s="13"/>
      <c r="K461" s="12"/>
      <c r="L461" s="11" t="e">
        <f t="shared" si="43"/>
        <v>#DIV/0!</v>
      </c>
      <c r="M461" s="13"/>
      <c r="N461" s="12"/>
      <c r="O461" s="11" t="e">
        <f t="shared" si="44"/>
        <v>#DIV/0!</v>
      </c>
      <c r="P461" s="13"/>
      <c r="Q461" s="12"/>
      <c r="R461" s="11" t="e">
        <f t="shared" si="45"/>
        <v>#DIV/0!</v>
      </c>
      <c r="S461" s="13"/>
      <c r="T461" s="12"/>
      <c r="U461" s="11" t="e">
        <f t="shared" si="46"/>
        <v>#DIV/0!</v>
      </c>
    </row>
    <row r="462" spans="1:21" x14ac:dyDescent="0.35">
      <c r="A462" s="8">
        <v>432</v>
      </c>
      <c r="B462" s="10" t="s">
        <v>464</v>
      </c>
      <c r="C462" s="10" t="s">
        <v>474</v>
      </c>
      <c r="D462" s="13"/>
      <c r="E462" s="12" t="e">
        <f>#REF!</f>
        <v>#REF!</v>
      </c>
      <c r="F462" s="11" t="e">
        <f t="shared" si="47"/>
        <v>#REF!</v>
      </c>
      <c r="G462" s="13"/>
      <c r="H462" s="12"/>
      <c r="I462" s="11" t="e">
        <f t="shared" si="42"/>
        <v>#DIV/0!</v>
      </c>
      <c r="J462" s="13"/>
      <c r="K462" s="12"/>
      <c r="L462" s="11" t="e">
        <f t="shared" si="43"/>
        <v>#DIV/0!</v>
      </c>
      <c r="M462" s="13"/>
      <c r="N462" s="12"/>
      <c r="O462" s="11" t="e">
        <f t="shared" si="44"/>
        <v>#DIV/0!</v>
      </c>
      <c r="P462" s="13"/>
      <c r="Q462" s="12"/>
      <c r="R462" s="11" t="e">
        <f t="shared" si="45"/>
        <v>#DIV/0!</v>
      </c>
      <c r="S462" s="13"/>
      <c r="T462" s="12"/>
      <c r="U462" s="11" t="e">
        <f t="shared" si="46"/>
        <v>#DIV/0!</v>
      </c>
    </row>
    <row r="463" spans="1:21" x14ac:dyDescent="0.35">
      <c r="A463" s="8">
        <v>433</v>
      </c>
      <c r="B463" s="10" t="s">
        <v>464</v>
      </c>
      <c r="C463" s="10" t="s">
        <v>475</v>
      </c>
      <c r="D463" s="13"/>
      <c r="E463" s="12" t="e">
        <f>#REF!</f>
        <v>#REF!</v>
      </c>
      <c r="F463" s="11" t="e">
        <f t="shared" si="47"/>
        <v>#REF!</v>
      </c>
      <c r="G463" s="13"/>
      <c r="H463" s="12"/>
      <c r="I463" s="11" t="e">
        <f t="shared" si="42"/>
        <v>#DIV/0!</v>
      </c>
      <c r="J463" s="13"/>
      <c r="K463" s="12"/>
      <c r="L463" s="11" t="e">
        <f t="shared" si="43"/>
        <v>#DIV/0!</v>
      </c>
      <c r="M463" s="13"/>
      <c r="N463" s="12"/>
      <c r="O463" s="11" t="e">
        <f t="shared" si="44"/>
        <v>#DIV/0!</v>
      </c>
      <c r="P463" s="13"/>
      <c r="Q463" s="12"/>
      <c r="R463" s="11" t="e">
        <f t="shared" si="45"/>
        <v>#DIV/0!</v>
      </c>
      <c r="S463" s="13"/>
      <c r="T463" s="12"/>
      <c r="U463" s="11" t="e">
        <f t="shared" si="46"/>
        <v>#DIV/0!</v>
      </c>
    </row>
    <row r="464" spans="1:21" x14ac:dyDescent="0.35">
      <c r="A464" s="8">
        <v>434</v>
      </c>
      <c r="B464" s="10" t="s">
        <v>464</v>
      </c>
      <c r="C464" s="10" t="s">
        <v>476</v>
      </c>
      <c r="D464" s="13"/>
      <c r="E464" s="12" t="e">
        <f>#REF!</f>
        <v>#REF!</v>
      </c>
      <c r="F464" s="11" t="e">
        <f t="shared" si="47"/>
        <v>#REF!</v>
      </c>
      <c r="G464" s="13"/>
      <c r="H464" s="12"/>
      <c r="I464" s="11" t="e">
        <f t="shared" si="42"/>
        <v>#DIV/0!</v>
      </c>
      <c r="J464" s="13"/>
      <c r="K464" s="12"/>
      <c r="L464" s="11" t="e">
        <f t="shared" si="43"/>
        <v>#DIV/0!</v>
      </c>
      <c r="M464" s="13"/>
      <c r="N464" s="12"/>
      <c r="O464" s="11" t="e">
        <f t="shared" si="44"/>
        <v>#DIV/0!</v>
      </c>
      <c r="P464" s="13"/>
      <c r="Q464" s="12"/>
      <c r="R464" s="11" t="e">
        <f t="shared" si="45"/>
        <v>#DIV/0!</v>
      </c>
      <c r="S464" s="13"/>
      <c r="T464" s="12"/>
      <c r="U464" s="11" t="e">
        <f t="shared" si="46"/>
        <v>#DIV/0!</v>
      </c>
    </row>
    <row r="465" spans="1:21" x14ac:dyDescent="0.35">
      <c r="A465" s="8">
        <v>435</v>
      </c>
      <c r="B465" s="10" t="s">
        <v>464</v>
      </c>
      <c r="C465" s="10" t="s">
        <v>477</v>
      </c>
      <c r="D465" s="13"/>
      <c r="E465" s="12" t="e">
        <f>#REF!</f>
        <v>#REF!</v>
      </c>
      <c r="F465" s="11" t="e">
        <f t="shared" si="47"/>
        <v>#REF!</v>
      </c>
      <c r="G465" s="13"/>
      <c r="H465" s="12"/>
      <c r="I465" s="11" t="e">
        <f t="shared" si="42"/>
        <v>#DIV/0!</v>
      </c>
      <c r="J465" s="13"/>
      <c r="K465" s="12"/>
      <c r="L465" s="11" t="e">
        <f t="shared" si="43"/>
        <v>#DIV/0!</v>
      </c>
      <c r="M465" s="13"/>
      <c r="N465" s="12"/>
      <c r="O465" s="11" t="e">
        <f t="shared" si="44"/>
        <v>#DIV/0!</v>
      </c>
      <c r="P465" s="13"/>
      <c r="Q465" s="12"/>
      <c r="R465" s="11" t="e">
        <f t="shared" si="45"/>
        <v>#DIV/0!</v>
      </c>
      <c r="S465" s="13"/>
      <c r="T465" s="12"/>
      <c r="U465" s="11" t="e">
        <f t="shared" si="46"/>
        <v>#DIV/0!</v>
      </c>
    </row>
    <row r="466" spans="1:21" x14ac:dyDescent="0.35">
      <c r="A466" s="8">
        <v>436</v>
      </c>
      <c r="B466" s="10" t="s">
        <v>464</v>
      </c>
      <c r="C466" s="10" t="s">
        <v>478</v>
      </c>
      <c r="D466" s="13"/>
      <c r="E466" s="12" t="e">
        <f>#REF!</f>
        <v>#REF!</v>
      </c>
      <c r="F466" s="11" t="e">
        <f t="shared" si="47"/>
        <v>#REF!</v>
      </c>
      <c r="G466" s="13"/>
      <c r="H466" s="12"/>
      <c r="I466" s="11" t="e">
        <f t="shared" si="42"/>
        <v>#DIV/0!</v>
      </c>
      <c r="J466" s="13"/>
      <c r="K466" s="12"/>
      <c r="L466" s="11" t="e">
        <f t="shared" si="43"/>
        <v>#DIV/0!</v>
      </c>
      <c r="M466" s="13"/>
      <c r="N466" s="12"/>
      <c r="O466" s="11" t="e">
        <f t="shared" si="44"/>
        <v>#DIV/0!</v>
      </c>
      <c r="P466" s="13"/>
      <c r="Q466" s="12"/>
      <c r="R466" s="11" t="e">
        <f t="shared" si="45"/>
        <v>#DIV/0!</v>
      </c>
      <c r="S466" s="13"/>
      <c r="T466" s="12"/>
      <c r="U466" s="11" t="e">
        <f t="shared" si="46"/>
        <v>#DIV/0!</v>
      </c>
    </row>
    <row r="467" spans="1:21" x14ac:dyDescent="0.35">
      <c r="A467" s="8">
        <v>437</v>
      </c>
      <c r="B467" s="10" t="s">
        <v>464</v>
      </c>
      <c r="C467" s="10" t="s">
        <v>479</v>
      </c>
      <c r="D467" s="13"/>
      <c r="E467" s="12" t="e">
        <f>#REF!</f>
        <v>#REF!</v>
      </c>
      <c r="F467" s="11" t="e">
        <f t="shared" si="47"/>
        <v>#REF!</v>
      </c>
      <c r="G467" s="13"/>
      <c r="H467" s="12"/>
      <c r="I467" s="11" t="e">
        <f t="shared" si="42"/>
        <v>#DIV/0!</v>
      </c>
      <c r="J467" s="13"/>
      <c r="K467" s="12"/>
      <c r="L467" s="11" t="e">
        <f t="shared" si="43"/>
        <v>#DIV/0!</v>
      </c>
      <c r="M467" s="13"/>
      <c r="N467" s="12"/>
      <c r="O467" s="11" t="e">
        <f t="shared" si="44"/>
        <v>#DIV/0!</v>
      </c>
      <c r="P467" s="13"/>
      <c r="Q467" s="12"/>
      <c r="R467" s="11" t="e">
        <f t="shared" si="45"/>
        <v>#DIV/0!</v>
      </c>
      <c r="S467" s="13"/>
      <c r="T467" s="12"/>
      <c r="U467" s="11" t="e">
        <f t="shared" si="46"/>
        <v>#DIV/0!</v>
      </c>
    </row>
    <row r="468" spans="1:21" x14ac:dyDescent="0.35">
      <c r="A468" s="8">
        <v>438</v>
      </c>
      <c r="B468" s="10" t="s">
        <v>464</v>
      </c>
      <c r="C468" s="10" t="s">
        <v>480</v>
      </c>
      <c r="D468" s="13"/>
      <c r="E468" s="12" t="e">
        <f>#REF!</f>
        <v>#REF!</v>
      </c>
      <c r="F468" s="11" t="e">
        <f t="shared" si="47"/>
        <v>#REF!</v>
      </c>
      <c r="G468" s="13"/>
      <c r="H468" s="12"/>
      <c r="I468" s="11" t="e">
        <f t="shared" si="42"/>
        <v>#DIV/0!</v>
      </c>
      <c r="J468" s="13"/>
      <c r="K468" s="12"/>
      <c r="L468" s="11" t="e">
        <f t="shared" si="43"/>
        <v>#DIV/0!</v>
      </c>
      <c r="M468" s="13"/>
      <c r="N468" s="12"/>
      <c r="O468" s="11" t="e">
        <f t="shared" si="44"/>
        <v>#DIV/0!</v>
      </c>
      <c r="P468" s="13"/>
      <c r="Q468" s="12"/>
      <c r="R468" s="11" t="e">
        <f t="shared" si="45"/>
        <v>#DIV/0!</v>
      </c>
      <c r="S468" s="13"/>
      <c r="T468" s="12"/>
      <c r="U468" s="11" t="e">
        <f t="shared" si="46"/>
        <v>#DIV/0!</v>
      </c>
    </row>
    <row r="469" spans="1:21" x14ac:dyDescent="0.35">
      <c r="A469" s="8">
        <v>439</v>
      </c>
      <c r="B469" s="10" t="s">
        <v>464</v>
      </c>
      <c r="C469" s="10" t="s">
        <v>481</v>
      </c>
      <c r="D469" s="13"/>
      <c r="E469" s="12" t="e">
        <f>#REF!</f>
        <v>#REF!</v>
      </c>
      <c r="F469" s="11" t="e">
        <f t="shared" si="47"/>
        <v>#REF!</v>
      </c>
      <c r="G469" s="13"/>
      <c r="H469" s="12"/>
      <c r="I469" s="11" t="e">
        <f t="shared" si="42"/>
        <v>#DIV/0!</v>
      </c>
      <c r="J469" s="13"/>
      <c r="K469" s="12"/>
      <c r="L469" s="11" t="e">
        <f t="shared" si="43"/>
        <v>#DIV/0!</v>
      </c>
      <c r="M469" s="13"/>
      <c r="N469" s="12"/>
      <c r="O469" s="11" t="e">
        <f t="shared" si="44"/>
        <v>#DIV/0!</v>
      </c>
      <c r="P469" s="13"/>
      <c r="Q469" s="12"/>
      <c r="R469" s="11" t="e">
        <f t="shared" si="45"/>
        <v>#DIV/0!</v>
      </c>
      <c r="S469" s="13"/>
      <c r="T469" s="12"/>
      <c r="U469" s="11" t="e">
        <f t="shared" si="46"/>
        <v>#DIV/0!</v>
      </c>
    </row>
    <row r="470" spans="1:21" x14ac:dyDescent="0.35">
      <c r="A470" s="14"/>
      <c r="B470" s="16" t="s">
        <v>464</v>
      </c>
      <c r="C470" s="16"/>
      <c r="D470" s="13"/>
      <c r="E470" s="12" t="e">
        <f>#REF!</f>
        <v>#REF!</v>
      </c>
      <c r="F470" s="11" t="e">
        <f t="shared" si="47"/>
        <v>#REF!</v>
      </c>
      <c r="G470" s="13"/>
      <c r="H470" s="12"/>
      <c r="I470" s="11" t="e">
        <f t="shared" si="42"/>
        <v>#DIV/0!</v>
      </c>
      <c r="J470" s="13"/>
      <c r="K470" s="12"/>
      <c r="L470" s="11" t="e">
        <f t="shared" si="43"/>
        <v>#DIV/0!</v>
      </c>
      <c r="M470" s="13"/>
      <c r="N470" s="12"/>
      <c r="O470" s="11" t="e">
        <f t="shared" si="44"/>
        <v>#DIV/0!</v>
      </c>
      <c r="P470" s="13"/>
      <c r="Q470" s="12"/>
      <c r="R470" s="11" t="e">
        <f t="shared" si="45"/>
        <v>#DIV/0!</v>
      </c>
      <c r="S470" s="13"/>
      <c r="T470" s="12"/>
      <c r="U470" s="11" t="e">
        <f t="shared" si="46"/>
        <v>#DIV/0!</v>
      </c>
    </row>
    <row r="471" spans="1:21" x14ac:dyDescent="0.35">
      <c r="A471" s="8">
        <v>440</v>
      </c>
      <c r="B471" s="10" t="s">
        <v>482</v>
      </c>
      <c r="C471" s="10" t="s">
        <v>483</v>
      </c>
      <c r="D471" s="13"/>
      <c r="E471" s="12" t="e">
        <f>#REF!</f>
        <v>#REF!</v>
      </c>
      <c r="F471" s="11" t="e">
        <f t="shared" si="47"/>
        <v>#REF!</v>
      </c>
      <c r="G471" s="13"/>
      <c r="H471" s="12"/>
      <c r="I471" s="11" t="e">
        <f t="shared" si="42"/>
        <v>#DIV/0!</v>
      </c>
      <c r="J471" s="13"/>
      <c r="K471" s="12"/>
      <c r="L471" s="11" t="e">
        <f t="shared" si="43"/>
        <v>#DIV/0!</v>
      </c>
      <c r="M471" s="13"/>
      <c r="N471" s="12"/>
      <c r="O471" s="11" t="e">
        <f t="shared" si="44"/>
        <v>#DIV/0!</v>
      </c>
      <c r="P471" s="13"/>
      <c r="Q471" s="12"/>
      <c r="R471" s="11" t="e">
        <f t="shared" si="45"/>
        <v>#DIV/0!</v>
      </c>
      <c r="S471" s="13"/>
      <c r="T471" s="12"/>
      <c r="U471" s="11" t="e">
        <f t="shared" si="46"/>
        <v>#DIV/0!</v>
      </c>
    </row>
    <row r="472" spans="1:21" x14ac:dyDescent="0.35">
      <c r="A472" s="8">
        <v>441</v>
      </c>
      <c r="B472" s="10" t="s">
        <v>482</v>
      </c>
      <c r="C472" s="10" t="s">
        <v>484</v>
      </c>
      <c r="D472" s="13"/>
      <c r="E472" s="12" t="e">
        <f>#REF!</f>
        <v>#REF!</v>
      </c>
      <c r="F472" s="11" t="e">
        <f t="shared" si="47"/>
        <v>#REF!</v>
      </c>
      <c r="G472" s="13"/>
      <c r="H472" s="12"/>
      <c r="I472" s="11" t="e">
        <f t="shared" si="42"/>
        <v>#DIV/0!</v>
      </c>
      <c r="J472" s="13"/>
      <c r="K472" s="12"/>
      <c r="L472" s="11" t="e">
        <f t="shared" si="43"/>
        <v>#DIV/0!</v>
      </c>
      <c r="M472" s="13"/>
      <c r="N472" s="12"/>
      <c r="O472" s="11" t="e">
        <f t="shared" si="44"/>
        <v>#DIV/0!</v>
      </c>
      <c r="P472" s="13"/>
      <c r="Q472" s="12"/>
      <c r="R472" s="11" t="e">
        <f t="shared" si="45"/>
        <v>#DIV/0!</v>
      </c>
      <c r="S472" s="13"/>
      <c r="T472" s="12"/>
      <c r="U472" s="11" t="e">
        <f t="shared" si="46"/>
        <v>#DIV/0!</v>
      </c>
    </row>
    <row r="473" spans="1:21" x14ac:dyDescent="0.35">
      <c r="A473" s="8">
        <v>442</v>
      </c>
      <c r="B473" s="10" t="s">
        <v>482</v>
      </c>
      <c r="C473" s="10" t="s">
        <v>485</v>
      </c>
      <c r="D473" s="13"/>
      <c r="E473" s="12" t="e">
        <f>#REF!</f>
        <v>#REF!</v>
      </c>
      <c r="F473" s="11" t="e">
        <f t="shared" si="47"/>
        <v>#REF!</v>
      </c>
      <c r="G473" s="13"/>
      <c r="H473" s="12"/>
      <c r="I473" s="11" t="e">
        <f t="shared" si="42"/>
        <v>#DIV/0!</v>
      </c>
      <c r="J473" s="13"/>
      <c r="K473" s="12"/>
      <c r="L473" s="11" t="e">
        <f t="shared" si="43"/>
        <v>#DIV/0!</v>
      </c>
      <c r="M473" s="13"/>
      <c r="N473" s="12"/>
      <c r="O473" s="11" t="e">
        <f t="shared" si="44"/>
        <v>#DIV/0!</v>
      </c>
      <c r="P473" s="13"/>
      <c r="Q473" s="12"/>
      <c r="R473" s="11" t="e">
        <f t="shared" si="45"/>
        <v>#DIV/0!</v>
      </c>
      <c r="S473" s="13"/>
      <c r="T473" s="12"/>
      <c r="U473" s="11" t="e">
        <f t="shared" si="46"/>
        <v>#DIV/0!</v>
      </c>
    </row>
    <row r="474" spans="1:21" x14ac:dyDescent="0.35">
      <c r="A474" s="8">
        <v>443</v>
      </c>
      <c r="B474" s="10" t="s">
        <v>482</v>
      </c>
      <c r="C474" s="10" t="s">
        <v>486</v>
      </c>
      <c r="D474" s="13"/>
      <c r="E474" s="12" t="e">
        <f>#REF!</f>
        <v>#REF!</v>
      </c>
      <c r="F474" s="11" t="e">
        <f t="shared" si="47"/>
        <v>#REF!</v>
      </c>
      <c r="G474" s="13"/>
      <c r="H474" s="12"/>
      <c r="I474" s="11" t="e">
        <f t="shared" si="42"/>
        <v>#DIV/0!</v>
      </c>
      <c r="J474" s="13"/>
      <c r="K474" s="12"/>
      <c r="L474" s="11" t="e">
        <f t="shared" si="43"/>
        <v>#DIV/0!</v>
      </c>
      <c r="M474" s="13"/>
      <c r="N474" s="12"/>
      <c r="O474" s="11" t="e">
        <f t="shared" si="44"/>
        <v>#DIV/0!</v>
      </c>
      <c r="P474" s="13"/>
      <c r="Q474" s="12"/>
      <c r="R474" s="11" t="e">
        <f t="shared" si="45"/>
        <v>#DIV/0!</v>
      </c>
      <c r="S474" s="13"/>
      <c r="T474" s="12"/>
      <c r="U474" s="11" t="e">
        <f t="shared" si="46"/>
        <v>#DIV/0!</v>
      </c>
    </row>
    <row r="475" spans="1:21" x14ac:dyDescent="0.35">
      <c r="A475" s="8">
        <v>444</v>
      </c>
      <c r="B475" s="10" t="s">
        <v>482</v>
      </c>
      <c r="C475" s="10" t="s">
        <v>487</v>
      </c>
      <c r="D475" s="13"/>
      <c r="E475" s="12" t="e">
        <f>#REF!</f>
        <v>#REF!</v>
      </c>
      <c r="F475" s="11" t="e">
        <f t="shared" si="47"/>
        <v>#REF!</v>
      </c>
      <c r="G475" s="13"/>
      <c r="H475" s="12"/>
      <c r="I475" s="11" t="e">
        <f t="shared" si="42"/>
        <v>#DIV/0!</v>
      </c>
      <c r="J475" s="13"/>
      <c r="K475" s="12"/>
      <c r="L475" s="11" t="e">
        <f t="shared" si="43"/>
        <v>#DIV/0!</v>
      </c>
      <c r="M475" s="13"/>
      <c r="N475" s="12"/>
      <c r="O475" s="11" t="e">
        <f t="shared" si="44"/>
        <v>#DIV/0!</v>
      </c>
      <c r="P475" s="13"/>
      <c r="Q475" s="12"/>
      <c r="R475" s="11" t="e">
        <f t="shared" si="45"/>
        <v>#DIV/0!</v>
      </c>
      <c r="S475" s="13"/>
      <c r="T475" s="12"/>
      <c r="U475" s="11" t="e">
        <f t="shared" si="46"/>
        <v>#DIV/0!</v>
      </c>
    </row>
    <row r="476" spans="1:21" x14ac:dyDescent="0.35">
      <c r="A476" s="8">
        <v>445</v>
      </c>
      <c r="B476" s="10" t="s">
        <v>482</v>
      </c>
      <c r="C476" s="10" t="s">
        <v>488</v>
      </c>
      <c r="D476" s="13"/>
      <c r="E476" s="12" t="e">
        <f>#REF!</f>
        <v>#REF!</v>
      </c>
      <c r="F476" s="11" t="e">
        <f t="shared" si="47"/>
        <v>#REF!</v>
      </c>
      <c r="G476" s="13"/>
      <c r="H476" s="12"/>
      <c r="I476" s="11" t="e">
        <f t="shared" si="42"/>
        <v>#DIV/0!</v>
      </c>
      <c r="J476" s="13"/>
      <c r="K476" s="12"/>
      <c r="L476" s="11" t="e">
        <f t="shared" si="43"/>
        <v>#DIV/0!</v>
      </c>
      <c r="M476" s="13"/>
      <c r="N476" s="12"/>
      <c r="O476" s="11" t="e">
        <f t="shared" si="44"/>
        <v>#DIV/0!</v>
      </c>
      <c r="P476" s="13"/>
      <c r="Q476" s="12"/>
      <c r="R476" s="11" t="e">
        <f t="shared" si="45"/>
        <v>#DIV/0!</v>
      </c>
      <c r="S476" s="13"/>
      <c r="T476" s="12"/>
      <c r="U476" s="11" t="e">
        <f t="shared" si="46"/>
        <v>#DIV/0!</v>
      </c>
    </row>
    <row r="477" spans="1:21" x14ac:dyDescent="0.35">
      <c r="A477" s="14"/>
      <c r="B477" s="16" t="s">
        <v>482</v>
      </c>
      <c r="C477" s="16"/>
      <c r="D477" s="13"/>
      <c r="E477" s="12" t="e">
        <f>#REF!</f>
        <v>#REF!</v>
      </c>
      <c r="F477" s="11" t="e">
        <f t="shared" si="47"/>
        <v>#REF!</v>
      </c>
      <c r="G477" s="13"/>
      <c r="H477" s="12"/>
      <c r="I477" s="11" t="e">
        <f t="shared" si="42"/>
        <v>#DIV/0!</v>
      </c>
      <c r="J477" s="13"/>
      <c r="K477" s="12"/>
      <c r="L477" s="11" t="e">
        <f t="shared" si="43"/>
        <v>#DIV/0!</v>
      </c>
      <c r="M477" s="13"/>
      <c r="N477" s="12"/>
      <c r="O477" s="11" t="e">
        <f t="shared" si="44"/>
        <v>#DIV/0!</v>
      </c>
      <c r="P477" s="13"/>
      <c r="Q477" s="12"/>
      <c r="R477" s="11" t="e">
        <f t="shared" si="45"/>
        <v>#DIV/0!</v>
      </c>
      <c r="S477" s="13"/>
      <c r="T477" s="12"/>
      <c r="U477" s="11" t="e">
        <f t="shared" si="46"/>
        <v>#DIV/0!</v>
      </c>
    </row>
    <row r="478" spans="1:21" x14ac:dyDescent="0.35">
      <c r="A478" s="8">
        <v>446</v>
      </c>
      <c r="B478" s="10" t="s">
        <v>489</v>
      </c>
      <c r="C478" s="10" t="s">
        <v>490</v>
      </c>
      <c r="D478" s="13"/>
      <c r="E478" s="12" t="e">
        <f>#REF!</f>
        <v>#REF!</v>
      </c>
      <c r="F478" s="11" t="e">
        <f t="shared" si="47"/>
        <v>#REF!</v>
      </c>
      <c r="G478" s="13"/>
      <c r="H478" s="12"/>
      <c r="I478" s="11" t="e">
        <f t="shared" si="42"/>
        <v>#DIV/0!</v>
      </c>
      <c r="J478" s="13"/>
      <c r="K478" s="12"/>
      <c r="L478" s="11" t="e">
        <f t="shared" si="43"/>
        <v>#DIV/0!</v>
      </c>
      <c r="M478" s="13"/>
      <c r="N478" s="12"/>
      <c r="O478" s="11" t="e">
        <f t="shared" si="44"/>
        <v>#DIV/0!</v>
      </c>
      <c r="P478" s="13"/>
      <c r="Q478" s="12"/>
      <c r="R478" s="11" t="e">
        <f t="shared" si="45"/>
        <v>#DIV/0!</v>
      </c>
      <c r="S478" s="13"/>
      <c r="T478" s="12"/>
      <c r="U478" s="11" t="e">
        <f t="shared" si="46"/>
        <v>#DIV/0!</v>
      </c>
    </row>
    <row r="479" spans="1:21" x14ac:dyDescent="0.35">
      <c r="A479" s="8">
        <v>447</v>
      </c>
      <c r="B479" s="10" t="s">
        <v>489</v>
      </c>
      <c r="C479" s="10" t="s">
        <v>491</v>
      </c>
      <c r="D479" s="13"/>
      <c r="E479" s="12" t="e">
        <f>#REF!</f>
        <v>#REF!</v>
      </c>
      <c r="F479" s="11" t="e">
        <f t="shared" si="47"/>
        <v>#REF!</v>
      </c>
      <c r="G479" s="13"/>
      <c r="H479" s="12"/>
      <c r="I479" s="11" t="e">
        <f t="shared" si="42"/>
        <v>#DIV/0!</v>
      </c>
      <c r="J479" s="13"/>
      <c r="K479" s="12"/>
      <c r="L479" s="11" t="e">
        <f t="shared" si="43"/>
        <v>#DIV/0!</v>
      </c>
      <c r="M479" s="13"/>
      <c r="N479" s="12"/>
      <c r="O479" s="11" t="e">
        <f t="shared" si="44"/>
        <v>#DIV/0!</v>
      </c>
      <c r="P479" s="13"/>
      <c r="Q479" s="12"/>
      <c r="R479" s="11" t="e">
        <f t="shared" si="45"/>
        <v>#DIV/0!</v>
      </c>
      <c r="S479" s="13"/>
      <c r="T479" s="12"/>
      <c r="U479" s="11" t="e">
        <f t="shared" si="46"/>
        <v>#DIV/0!</v>
      </c>
    </row>
    <row r="480" spans="1:21" x14ac:dyDescent="0.35">
      <c r="A480" s="8">
        <v>448</v>
      </c>
      <c r="B480" s="10" t="s">
        <v>489</v>
      </c>
      <c r="C480" s="10" t="s">
        <v>492</v>
      </c>
      <c r="D480" s="13"/>
      <c r="E480" s="12" t="e">
        <f>#REF!</f>
        <v>#REF!</v>
      </c>
      <c r="F480" s="11" t="e">
        <f t="shared" si="47"/>
        <v>#REF!</v>
      </c>
      <c r="G480" s="13"/>
      <c r="H480" s="12"/>
      <c r="I480" s="11" t="e">
        <f t="shared" si="42"/>
        <v>#DIV/0!</v>
      </c>
      <c r="J480" s="13"/>
      <c r="K480" s="12"/>
      <c r="L480" s="11" t="e">
        <f t="shared" si="43"/>
        <v>#DIV/0!</v>
      </c>
      <c r="M480" s="13"/>
      <c r="N480" s="12"/>
      <c r="O480" s="11" t="e">
        <f t="shared" si="44"/>
        <v>#DIV/0!</v>
      </c>
      <c r="P480" s="13"/>
      <c r="Q480" s="12"/>
      <c r="R480" s="11" t="e">
        <f t="shared" si="45"/>
        <v>#DIV/0!</v>
      </c>
      <c r="S480" s="13"/>
      <c r="T480" s="12"/>
      <c r="U480" s="11" t="e">
        <f t="shared" si="46"/>
        <v>#DIV/0!</v>
      </c>
    </row>
    <row r="481" spans="1:21" x14ac:dyDescent="0.35">
      <c r="A481" s="8">
        <v>449</v>
      </c>
      <c r="B481" s="10" t="s">
        <v>489</v>
      </c>
      <c r="C481" s="10" t="s">
        <v>493</v>
      </c>
      <c r="D481" s="13"/>
      <c r="E481" s="12" t="e">
        <f>#REF!</f>
        <v>#REF!</v>
      </c>
      <c r="F481" s="11" t="e">
        <f t="shared" si="47"/>
        <v>#REF!</v>
      </c>
      <c r="G481" s="13"/>
      <c r="H481" s="12"/>
      <c r="I481" s="11" t="e">
        <f t="shared" si="42"/>
        <v>#DIV/0!</v>
      </c>
      <c r="J481" s="13"/>
      <c r="K481" s="12"/>
      <c r="L481" s="11" t="e">
        <f t="shared" si="43"/>
        <v>#DIV/0!</v>
      </c>
      <c r="M481" s="13"/>
      <c r="N481" s="12"/>
      <c r="O481" s="11" t="e">
        <f t="shared" si="44"/>
        <v>#DIV/0!</v>
      </c>
      <c r="P481" s="13"/>
      <c r="Q481" s="12"/>
      <c r="R481" s="11" t="e">
        <f t="shared" si="45"/>
        <v>#DIV/0!</v>
      </c>
      <c r="S481" s="13"/>
      <c r="T481" s="12"/>
      <c r="U481" s="11" t="e">
        <f t="shared" si="46"/>
        <v>#DIV/0!</v>
      </c>
    </row>
    <row r="482" spans="1:21" x14ac:dyDescent="0.35">
      <c r="A482" s="8">
        <v>450</v>
      </c>
      <c r="B482" s="10" t="s">
        <v>489</v>
      </c>
      <c r="C482" s="10" t="s">
        <v>494</v>
      </c>
      <c r="D482" s="13"/>
      <c r="E482" s="12" t="e">
        <f>#REF!</f>
        <v>#REF!</v>
      </c>
      <c r="F482" s="11" t="e">
        <f t="shared" si="47"/>
        <v>#REF!</v>
      </c>
      <c r="G482" s="13"/>
      <c r="H482" s="12"/>
      <c r="I482" s="11" t="e">
        <f t="shared" si="42"/>
        <v>#DIV/0!</v>
      </c>
      <c r="J482" s="13"/>
      <c r="K482" s="12"/>
      <c r="L482" s="11" t="e">
        <f t="shared" si="43"/>
        <v>#DIV/0!</v>
      </c>
      <c r="M482" s="13"/>
      <c r="N482" s="12"/>
      <c r="O482" s="11" t="e">
        <f t="shared" si="44"/>
        <v>#DIV/0!</v>
      </c>
      <c r="P482" s="13"/>
      <c r="Q482" s="12"/>
      <c r="R482" s="11" t="e">
        <f t="shared" si="45"/>
        <v>#DIV/0!</v>
      </c>
      <c r="S482" s="13"/>
      <c r="T482" s="12"/>
      <c r="U482" s="11" t="e">
        <f t="shared" si="46"/>
        <v>#DIV/0!</v>
      </c>
    </row>
    <row r="483" spans="1:21" x14ac:dyDescent="0.35">
      <c r="A483" s="8">
        <v>451</v>
      </c>
      <c r="B483" s="10" t="s">
        <v>489</v>
      </c>
      <c r="C483" s="10" t="s">
        <v>495</v>
      </c>
      <c r="D483" s="13"/>
      <c r="E483" s="12" t="e">
        <f>#REF!</f>
        <v>#REF!</v>
      </c>
      <c r="F483" s="11" t="e">
        <f t="shared" si="47"/>
        <v>#REF!</v>
      </c>
      <c r="G483" s="13"/>
      <c r="H483" s="12"/>
      <c r="I483" s="11" t="e">
        <f t="shared" si="42"/>
        <v>#DIV/0!</v>
      </c>
      <c r="J483" s="13"/>
      <c r="K483" s="12"/>
      <c r="L483" s="11" t="e">
        <f t="shared" si="43"/>
        <v>#DIV/0!</v>
      </c>
      <c r="M483" s="13"/>
      <c r="N483" s="12"/>
      <c r="O483" s="11" t="e">
        <f t="shared" si="44"/>
        <v>#DIV/0!</v>
      </c>
      <c r="P483" s="13"/>
      <c r="Q483" s="12"/>
      <c r="R483" s="11" t="e">
        <f t="shared" si="45"/>
        <v>#DIV/0!</v>
      </c>
      <c r="S483" s="13"/>
      <c r="T483" s="12"/>
      <c r="U483" s="11" t="e">
        <f t="shared" si="46"/>
        <v>#DIV/0!</v>
      </c>
    </row>
    <row r="484" spans="1:21" x14ac:dyDescent="0.35">
      <c r="A484" s="14"/>
      <c r="B484" s="16" t="s">
        <v>489</v>
      </c>
      <c r="C484" s="16"/>
      <c r="D484" s="13"/>
      <c r="E484" s="12" t="e">
        <f>#REF!</f>
        <v>#REF!</v>
      </c>
      <c r="F484" s="11" t="e">
        <f t="shared" si="47"/>
        <v>#REF!</v>
      </c>
      <c r="G484" s="13"/>
      <c r="H484" s="12"/>
      <c r="I484" s="11" t="e">
        <f t="shared" si="42"/>
        <v>#DIV/0!</v>
      </c>
      <c r="J484" s="13"/>
      <c r="K484" s="12"/>
      <c r="L484" s="11" t="e">
        <f t="shared" si="43"/>
        <v>#DIV/0!</v>
      </c>
      <c r="M484" s="13"/>
      <c r="N484" s="12"/>
      <c r="O484" s="11" t="e">
        <f t="shared" si="44"/>
        <v>#DIV/0!</v>
      </c>
      <c r="P484" s="13"/>
      <c r="Q484" s="12"/>
      <c r="R484" s="11" t="e">
        <f t="shared" si="45"/>
        <v>#DIV/0!</v>
      </c>
      <c r="S484" s="13"/>
      <c r="T484" s="12"/>
      <c r="U484" s="11" t="e">
        <f t="shared" si="46"/>
        <v>#DIV/0!</v>
      </c>
    </row>
    <row r="485" spans="1:21" x14ac:dyDescent="0.35">
      <c r="A485" s="8">
        <v>452</v>
      </c>
      <c r="B485" s="10" t="s">
        <v>496</v>
      </c>
      <c r="C485" s="10" t="s">
        <v>497</v>
      </c>
      <c r="D485" s="13"/>
      <c r="E485" s="12" t="e">
        <f>#REF!</f>
        <v>#REF!</v>
      </c>
      <c r="F485" s="11" t="e">
        <f t="shared" si="47"/>
        <v>#REF!</v>
      </c>
      <c r="G485" s="13"/>
      <c r="H485" s="12"/>
      <c r="I485" s="11" t="e">
        <f t="shared" si="42"/>
        <v>#DIV/0!</v>
      </c>
      <c r="J485" s="13"/>
      <c r="K485" s="12"/>
      <c r="L485" s="11" t="e">
        <f t="shared" si="43"/>
        <v>#DIV/0!</v>
      </c>
      <c r="M485" s="13"/>
      <c r="N485" s="12"/>
      <c r="O485" s="11" t="e">
        <f t="shared" si="44"/>
        <v>#DIV/0!</v>
      </c>
      <c r="P485" s="13"/>
      <c r="Q485" s="12"/>
      <c r="R485" s="11" t="e">
        <f t="shared" si="45"/>
        <v>#DIV/0!</v>
      </c>
      <c r="S485" s="13"/>
      <c r="T485" s="12"/>
      <c r="U485" s="11" t="e">
        <f t="shared" si="46"/>
        <v>#DIV/0!</v>
      </c>
    </row>
    <row r="486" spans="1:21" x14ac:dyDescent="0.35">
      <c r="A486" s="8">
        <v>453</v>
      </c>
      <c r="B486" s="10" t="s">
        <v>496</v>
      </c>
      <c r="C486" s="10" t="s">
        <v>498</v>
      </c>
      <c r="D486" s="13"/>
      <c r="E486" s="12" t="e">
        <f>#REF!</f>
        <v>#REF!</v>
      </c>
      <c r="F486" s="11" t="e">
        <f t="shared" si="47"/>
        <v>#REF!</v>
      </c>
      <c r="G486" s="13"/>
      <c r="H486" s="12"/>
      <c r="I486" s="11" t="e">
        <f t="shared" si="42"/>
        <v>#DIV/0!</v>
      </c>
      <c r="J486" s="13"/>
      <c r="K486" s="12"/>
      <c r="L486" s="11" t="e">
        <f t="shared" si="43"/>
        <v>#DIV/0!</v>
      </c>
      <c r="M486" s="13"/>
      <c r="N486" s="12"/>
      <c r="O486" s="11" t="e">
        <f t="shared" si="44"/>
        <v>#DIV/0!</v>
      </c>
      <c r="P486" s="13"/>
      <c r="Q486" s="12"/>
      <c r="R486" s="11" t="e">
        <f t="shared" si="45"/>
        <v>#DIV/0!</v>
      </c>
      <c r="S486" s="13"/>
      <c r="T486" s="12"/>
      <c r="U486" s="11" t="e">
        <f t="shared" si="46"/>
        <v>#DIV/0!</v>
      </c>
    </row>
    <row r="487" spans="1:21" x14ac:dyDescent="0.35">
      <c r="A487" s="8">
        <v>454</v>
      </c>
      <c r="B487" s="10" t="s">
        <v>496</v>
      </c>
      <c r="C487" s="10" t="s">
        <v>499</v>
      </c>
      <c r="D487" s="13"/>
      <c r="E487" s="12" t="e">
        <f>#REF!</f>
        <v>#REF!</v>
      </c>
      <c r="F487" s="11" t="e">
        <f t="shared" si="47"/>
        <v>#REF!</v>
      </c>
      <c r="G487" s="13"/>
      <c r="H487" s="12"/>
      <c r="I487" s="11" t="e">
        <f t="shared" si="42"/>
        <v>#DIV/0!</v>
      </c>
      <c r="J487" s="13"/>
      <c r="K487" s="12"/>
      <c r="L487" s="11" t="e">
        <f t="shared" si="43"/>
        <v>#DIV/0!</v>
      </c>
      <c r="M487" s="13"/>
      <c r="N487" s="12"/>
      <c r="O487" s="11" t="e">
        <f t="shared" si="44"/>
        <v>#DIV/0!</v>
      </c>
      <c r="P487" s="13"/>
      <c r="Q487" s="12"/>
      <c r="R487" s="11" t="e">
        <f t="shared" si="45"/>
        <v>#DIV/0!</v>
      </c>
      <c r="S487" s="13"/>
      <c r="T487" s="12"/>
      <c r="U487" s="11" t="e">
        <f t="shared" si="46"/>
        <v>#DIV/0!</v>
      </c>
    </row>
    <row r="488" spans="1:21" x14ac:dyDescent="0.35">
      <c r="A488" s="8">
        <v>455</v>
      </c>
      <c r="B488" s="10" t="s">
        <v>496</v>
      </c>
      <c r="C488" s="10" t="s">
        <v>500</v>
      </c>
      <c r="D488" s="13"/>
      <c r="E488" s="12" t="e">
        <f>#REF!</f>
        <v>#REF!</v>
      </c>
      <c r="F488" s="11" t="e">
        <f t="shared" si="47"/>
        <v>#REF!</v>
      </c>
      <c r="G488" s="13"/>
      <c r="H488" s="12"/>
      <c r="I488" s="11" t="e">
        <f t="shared" si="42"/>
        <v>#DIV/0!</v>
      </c>
      <c r="J488" s="13"/>
      <c r="K488" s="12"/>
      <c r="L488" s="11" t="e">
        <f t="shared" si="43"/>
        <v>#DIV/0!</v>
      </c>
      <c r="M488" s="13"/>
      <c r="N488" s="12"/>
      <c r="O488" s="11" t="e">
        <f t="shared" si="44"/>
        <v>#DIV/0!</v>
      </c>
      <c r="P488" s="13"/>
      <c r="Q488" s="12"/>
      <c r="R488" s="11" t="e">
        <f t="shared" si="45"/>
        <v>#DIV/0!</v>
      </c>
      <c r="S488" s="13"/>
      <c r="T488" s="12"/>
      <c r="U488" s="11" t="e">
        <f t="shared" si="46"/>
        <v>#DIV/0!</v>
      </c>
    </row>
    <row r="489" spans="1:21" x14ac:dyDescent="0.35">
      <c r="A489" s="8">
        <v>456</v>
      </c>
      <c r="B489" s="10" t="s">
        <v>496</v>
      </c>
      <c r="C489" s="10" t="s">
        <v>501</v>
      </c>
      <c r="D489" s="13"/>
      <c r="E489" s="12" t="e">
        <f>#REF!</f>
        <v>#REF!</v>
      </c>
      <c r="F489" s="11" t="e">
        <f t="shared" si="47"/>
        <v>#REF!</v>
      </c>
      <c r="G489" s="13"/>
      <c r="H489" s="12"/>
      <c r="I489" s="11" t="e">
        <f t="shared" si="42"/>
        <v>#DIV/0!</v>
      </c>
      <c r="J489" s="13"/>
      <c r="K489" s="12"/>
      <c r="L489" s="11" t="e">
        <f t="shared" si="43"/>
        <v>#DIV/0!</v>
      </c>
      <c r="M489" s="13"/>
      <c r="N489" s="12"/>
      <c r="O489" s="11" t="e">
        <f t="shared" si="44"/>
        <v>#DIV/0!</v>
      </c>
      <c r="P489" s="13"/>
      <c r="Q489" s="12"/>
      <c r="R489" s="11" t="e">
        <f t="shared" si="45"/>
        <v>#DIV/0!</v>
      </c>
      <c r="S489" s="13"/>
      <c r="T489" s="12"/>
      <c r="U489" s="11" t="e">
        <f t="shared" si="46"/>
        <v>#DIV/0!</v>
      </c>
    </row>
    <row r="490" spans="1:21" x14ac:dyDescent="0.35">
      <c r="A490" s="8">
        <v>457</v>
      </c>
      <c r="B490" s="10" t="s">
        <v>496</v>
      </c>
      <c r="C490" s="10" t="s">
        <v>502</v>
      </c>
      <c r="D490" s="13"/>
      <c r="E490" s="12" t="e">
        <f>#REF!</f>
        <v>#REF!</v>
      </c>
      <c r="F490" s="11" t="e">
        <f t="shared" si="47"/>
        <v>#REF!</v>
      </c>
      <c r="G490" s="13"/>
      <c r="H490" s="12"/>
      <c r="I490" s="11" t="e">
        <f t="shared" si="42"/>
        <v>#DIV/0!</v>
      </c>
      <c r="J490" s="13"/>
      <c r="K490" s="12"/>
      <c r="L490" s="11" t="e">
        <f t="shared" si="43"/>
        <v>#DIV/0!</v>
      </c>
      <c r="M490" s="13"/>
      <c r="N490" s="12"/>
      <c r="O490" s="11" t="e">
        <f t="shared" si="44"/>
        <v>#DIV/0!</v>
      </c>
      <c r="P490" s="13"/>
      <c r="Q490" s="12"/>
      <c r="R490" s="11" t="e">
        <f t="shared" si="45"/>
        <v>#DIV/0!</v>
      </c>
      <c r="S490" s="13"/>
      <c r="T490" s="12"/>
      <c r="U490" s="11" t="e">
        <f t="shared" si="46"/>
        <v>#DIV/0!</v>
      </c>
    </row>
    <row r="491" spans="1:21" x14ac:dyDescent="0.35">
      <c r="A491" s="8">
        <v>458</v>
      </c>
      <c r="B491" s="10" t="s">
        <v>496</v>
      </c>
      <c r="C491" s="10" t="s">
        <v>503</v>
      </c>
      <c r="D491" s="13"/>
      <c r="E491" s="12" t="e">
        <f>#REF!</f>
        <v>#REF!</v>
      </c>
      <c r="F491" s="11" t="e">
        <f t="shared" si="47"/>
        <v>#REF!</v>
      </c>
      <c r="G491" s="13"/>
      <c r="H491" s="12"/>
      <c r="I491" s="11" t="e">
        <f t="shared" si="42"/>
        <v>#DIV/0!</v>
      </c>
      <c r="J491" s="13"/>
      <c r="K491" s="12"/>
      <c r="L491" s="11" t="e">
        <f t="shared" si="43"/>
        <v>#DIV/0!</v>
      </c>
      <c r="M491" s="13"/>
      <c r="N491" s="12"/>
      <c r="O491" s="11" t="e">
        <f t="shared" si="44"/>
        <v>#DIV/0!</v>
      </c>
      <c r="P491" s="13"/>
      <c r="Q491" s="12"/>
      <c r="R491" s="11" t="e">
        <f t="shared" si="45"/>
        <v>#DIV/0!</v>
      </c>
      <c r="S491" s="13"/>
      <c r="T491" s="12"/>
      <c r="U491" s="11" t="e">
        <f t="shared" si="46"/>
        <v>#DIV/0!</v>
      </c>
    </row>
    <row r="492" spans="1:21" x14ac:dyDescent="0.35">
      <c r="A492" s="8">
        <v>459</v>
      </c>
      <c r="B492" s="10" t="s">
        <v>496</v>
      </c>
      <c r="C492" s="10" t="s">
        <v>504</v>
      </c>
      <c r="D492" s="13"/>
      <c r="E492" s="12" t="e">
        <f>#REF!</f>
        <v>#REF!</v>
      </c>
      <c r="F492" s="11" t="e">
        <f t="shared" si="47"/>
        <v>#REF!</v>
      </c>
      <c r="G492" s="13"/>
      <c r="H492" s="12"/>
      <c r="I492" s="11" t="e">
        <f t="shared" si="42"/>
        <v>#DIV/0!</v>
      </c>
      <c r="J492" s="13"/>
      <c r="K492" s="12"/>
      <c r="L492" s="11" t="e">
        <f t="shared" si="43"/>
        <v>#DIV/0!</v>
      </c>
      <c r="M492" s="13"/>
      <c r="N492" s="12"/>
      <c r="O492" s="11" t="e">
        <f t="shared" si="44"/>
        <v>#DIV/0!</v>
      </c>
      <c r="P492" s="13"/>
      <c r="Q492" s="12"/>
      <c r="R492" s="11" t="e">
        <f t="shared" si="45"/>
        <v>#DIV/0!</v>
      </c>
      <c r="S492" s="13"/>
      <c r="T492" s="12"/>
      <c r="U492" s="11" t="e">
        <f t="shared" si="46"/>
        <v>#DIV/0!</v>
      </c>
    </row>
    <row r="493" spans="1:21" x14ac:dyDescent="0.35">
      <c r="A493" s="8">
        <v>460</v>
      </c>
      <c r="B493" s="10" t="s">
        <v>496</v>
      </c>
      <c r="C493" s="10" t="s">
        <v>505</v>
      </c>
      <c r="D493" s="13"/>
      <c r="E493" s="12" t="e">
        <f>#REF!</f>
        <v>#REF!</v>
      </c>
      <c r="F493" s="11" t="e">
        <f t="shared" si="47"/>
        <v>#REF!</v>
      </c>
      <c r="G493" s="13"/>
      <c r="H493" s="12"/>
      <c r="I493" s="11" t="e">
        <f t="shared" si="42"/>
        <v>#DIV/0!</v>
      </c>
      <c r="J493" s="13"/>
      <c r="K493" s="12"/>
      <c r="L493" s="11" t="e">
        <f t="shared" si="43"/>
        <v>#DIV/0!</v>
      </c>
      <c r="M493" s="13"/>
      <c r="N493" s="12"/>
      <c r="O493" s="11" t="e">
        <f t="shared" si="44"/>
        <v>#DIV/0!</v>
      </c>
      <c r="P493" s="13"/>
      <c r="Q493" s="12"/>
      <c r="R493" s="11" t="e">
        <f t="shared" si="45"/>
        <v>#DIV/0!</v>
      </c>
      <c r="S493" s="13"/>
      <c r="T493" s="12"/>
      <c r="U493" s="11" t="e">
        <f t="shared" si="46"/>
        <v>#DIV/0!</v>
      </c>
    </row>
    <row r="494" spans="1:21" x14ac:dyDescent="0.35">
      <c r="A494" s="8">
        <v>461</v>
      </c>
      <c r="B494" s="10" t="s">
        <v>496</v>
      </c>
      <c r="C494" s="10" t="s">
        <v>506</v>
      </c>
      <c r="D494" s="13"/>
      <c r="E494" s="12" t="e">
        <f>#REF!</f>
        <v>#REF!</v>
      </c>
      <c r="F494" s="11" t="e">
        <f t="shared" si="47"/>
        <v>#REF!</v>
      </c>
      <c r="G494" s="13"/>
      <c r="H494" s="12"/>
      <c r="I494" s="11" t="e">
        <f t="shared" si="42"/>
        <v>#DIV/0!</v>
      </c>
      <c r="J494" s="13"/>
      <c r="K494" s="12"/>
      <c r="L494" s="11" t="e">
        <f t="shared" si="43"/>
        <v>#DIV/0!</v>
      </c>
      <c r="M494" s="13"/>
      <c r="N494" s="12"/>
      <c r="O494" s="11" t="e">
        <f t="shared" si="44"/>
        <v>#DIV/0!</v>
      </c>
      <c r="P494" s="13"/>
      <c r="Q494" s="12"/>
      <c r="R494" s="11" t="e">
        <f t="shared" si="45"/>
        <v>#DIV/0!</v>
      </c>
      <c r="S494" s="13"/>
      <c r="T494" s="12"/>
      <c r="U494" s="11" t="e">
        <f t="shared" si="46"/>
        <v>#DIV/0!</v>
      </c>
    </row>
    <row r="495" spans="1:21" x14ac:dyDescent="0.35">
      <c r="A495" s="8">
        <v>462</v>
      </c>
      <c r="B495" s="10" t="s">
        <v>496</v>
      </c>
      <c r="C495" s="10" t="s">
        <v>507</v>
      </c>
      <c r="D495" s="13"/>
      <c r="E495" s="12" t="e">
        <f>#REF!</f>
        <v>#REF!</v>
      </c>
      <c r="F495" s="11" t="e">
        <f t="shared" si="47"/>
        <v>#REF!</v>
      </c>
      <c r="G495" s="13"/>
      <c r="H495" s="12"/>
      <c r="I495" s="11" t="e">
        <f t="shared" si="42"/>
        <v>#DIV/0!</v>
      </c>
      <c r="J495" s="13"/>
      <c r="K495" s="12"/>
      <c r="L495" s="11" t="e">
        <f t="shared" si="43"/>
        <v>#DIV/0!</v>
      </c>
      <c r="M495" s="13"/>
      <c r="N495" s="12"/>
      <c r="O495" s="11" t="e">
        <f t="shared" si="44"/>
        <v>#DIV/0!</v>
      </c>
      <c r="P495" s="13"/>
      <c r="Q495" s="12"/>
      <c r="R495" s="11" t="e">
        <f t="shared" si="45"/>
        <v>#DIV/0!</v>
      </c>
      <c r="S495" s="13"/>
      <c r="T495" s="12"/>
      <c r="U495" s="11" t="e">
        <f t="shared" si="46"/>
        <v>#DIV/0!</v>
      </c>
    </row>
    <row r="496" spans="1:21" x14ac:dyDescent="0.35">
      <c r="A496" s="14"/>
      <c r="B496" s="16" t="s">
        <v>496</v>
      </c>
      <c r="C496" s="16"/>
      <c r="D496" s="13"/>
      <c r="E496" s="12" t="e">
        <f>#REF!</f>
        <v>#REF!</v>
      </c>
      <c r="F496" s="11" t="e">
        <f t="shared" si="47"/>
        <v>#REF!</v>
      </c>
      <c r="G496" s="13"/>
      <c r="H496" s="12"/>
      <c r="I496" s="11" t="e">
        <f t="shared" si="42"/>
        <v>#DIV/0!</v>
      </c>
      <c r="J496" s="13"/>
      <c r="K496" s="12"/>
      <c r="L496" s="11" t="e">
        <f t="shared" si="43"/>
        <v>#DIV/0!</v>
      </c>
      <c r="M496" s="13"/>
      <c r="N496" s="12"/>
      <c r="O496" s="11" t="e">
        <f t="shared" si="44"/>
        <v>#DIV/0!</v>
      </c>
      <c r="P496" s="13"/>
      <c r="Q496" s="12"/>
      <c r="R496" s="11" t="e">
        <f t="shared" si="45"/>
        <v>#DIV/0!</v>
      </c>
      <c r="S496" s="13"/>
      <c r="T496" s="12"/>
      <c r="U496" s="11" t="e">
        <f t="shared" si="46"/>
        <v>#DIV/0!</v>
      </c>
    </row>
    <row r="497" spans="1:21" x14ac:dyDescent="0.35">
      <c r="A497" s="8">
        <v>463</v>
      </c>
      <c r="B497" s="10" t="s">
        <v>508</v>
      </c>
      <c r="C497" s="10" t="s">
        <v>509</v>
      </c>
      <c r="D497" s="13"/>
      <c r="E497" s="12" t="e">
        <f>#REF!</f>
        <v>#REF!</v>
      </c>
      <c r="F497" s="11" t="e">
        <f t="shared" si="47"/>
        <v>#REF!</v>
      </c>
      <c r="G497" s="13"/>
      <c r="H497" s="12"/>
      <c r="I497" s="11" t="e">
        <f t="shared" si="42"/>
        <v>#DIV/0!</v>
      </c>
      <c r="J497" s="13"/>
      <c r="K497" s="12"/>
      <c r="L497" s="11" t="e">
        <f t="shared" si="43"/>
        <v>#DIV/0!</v>
      </c>
      <c r="M497" s="13"/>
      <c r="N497" s="12"/>
      <c r="O497" s="11" t="e">
        <f t="shared" si="44"/>
        <v>#DIV/0!</v>
      </c>
      <c r="P497" s="13"/>
      <c r="Q497" s="12"/>
      <c r="R497" s="11" t="e">
        <f t="shared" si="45"/>
        <v>#DIV/0!</v>
      </c>
      <c r="S497" s="13"/>
      <c r="T497" s="12"/>
      <c r="U497" s="11" t="e">
        <f t="shared" si="46"/>
        <v>#DIV/0!</v>
      </c>
    </row>
    <row r="498" spans="1:21" x14ac:dyDescent="0.35">
      <c r="A498" s="8">
        <v>464</v>
      </c>
      <c r="B498" s="10" t="s">
        <v>508</v>
      </c>
      <c r="C498" s="10" t="s">
        <v>510</v>
      </c>
      <c r="D498" s="13"/>
      <c r="E498" s="12" t="e">
        <f>#REF!</f>
        <v>#REF!</v>
      </c>
      <c r="F498" s="11" t="e">
        <f t="shared" si="47"/>
        <v>#REF!</v>
      </c>
      <c r="G498" s="13"/>
      <c r="H498" s="12"/>
      <c r="I498" s="11" t="e">
        <f t="shared" si="42"/>
        <v>#DIV/0!</v>
      </c>
      <c r="J498" s="13"/>
      <c r="K498" s="12"/>
      <c r="L498" s="11" t="e">
        <f t="shared" si="43"/>
        <v>#DIV/0!</v>
      </c>
      <c r="M498" s="13"/>
      <c r="N498" s="12"/>
      <c r="O498" s="11" t="e">
        <f t="shared" si="44"/>
        <v>#DIV/0!</v>
      </c>
      <c r="P498" s="13"/>
      <c r="Q498" s="12"/>
      <c r="R498" s="11" t="e">
        <f t="shared" si="45"/>
        <v>#DIV/0!</v>
      </c>
      <c r="S498" s="13"/>
      <c r="T498" s="12"/>
      <c r="U498" s="11" t="e">
        <f t="shared" si="46"/>
        <v>#DIV/0!</v>
      </c>
    </row>
    <row r="499" spans="1:21" x14ac:dyDescent="0.35">
      <c r="A499" s="8">
        <v>465</v>
      </c>
      <c r="B499" s="10" t="s">
        <v>508</v>
      </c>
      <c r="C499" s="10" t="s">
        <v>511</v>
      </c>
      <c r="D499" s="13"/>
      <c r="E499" s="12" t="e">
        <f>#REF!</f>
        <v>#REF!</v>
      </c>
      <c r="F499" s="11" t="e">
        <f t="shared" si="47"/>
        <v>#REF!</v>
      </c>
      <c r="G499" s="13"/>
      <c r="H499" s="12"/>
      <c r="I499" s="11" t="e">
        <f t="shared" si="42"/>
        <v>#DIV/0!</v>
      </c>
      <c r="J499" s="13"/>
      <c r="K499" s="12"/>
      <c r="L499" s="11" t="e">
        <f t="shared" si="43"/>
        <v>#DIV/0!</v>
      </c>
      <c r="M499" s="13"/>
      <c r="N499" s="12"/>
      <c r="O499" s="11" t="e">
        <f t="shared" si="44"/>
        <v>#DIV/0!</v>
      </c>
      <c r="P499" s="13"/>
      <c r="Q499" s="12"/>
      <c r="R499" s="11" t="e">
        <f t="shared" si="45"/>
        <v>#DIV/0!</v>
      </c>
      <c r="S499" s="13"/>
      <c r="T499" s="12"/>
      <c r="U499" s="11" t="e">
        <f t="shared" si="46"/>
        <v>#DIV/0!</v>
      </c>
    </row>
    <row r="500" spans="1:21" x14ac:dyDescent="0.35">
      <c r="A500" s="8">
        <v>466</v>
      </c>
      <c r="B500" s="10" t="s">
        <v>508</v>
      </c>
      <c r="C500" s="10" t="s">
        <v>512</v>
      </c>
      <c r="D500" s="13"/>
      <c r="E500" s="12" t="e">
        <f>#REF!</f>
        <v>#REF!</v>
      </c>
      <c r="F500" s="11" t="e">
        <f t="shared" si="47"/>
        <v>#REF!</v>
      </c>
      <c r="G500" s="13"/>
      <c r="H500" s="12"/>
      <c r="I500" s="11" t="e">
        <f t="shared" si="42"/>
        <v>#DIV/0!</v>
      </c>
      <c r="J500" s="13"/>
      <c r="K500" s="12"/>
      <c r="L500" s="11" t="e">
        <f t="shared" si="43"/>
        <v>#DIV/0!</v>
      </c>
      <c r="M500" s="13"/>
      <c r="N500" s="12"/>
      <c r="O500" s="11" t="e">
        <f t="shared" si="44"/>
        <v>#DIV/0!</v>
      </c>
      <c r="P500" s="13"/>
      <c r="Q500" s="12"/>
      <c r="R500" s="11" t="e">
        <f t="shared" si="45"/>
        <v>#DIV/0!</v>
      </c>
      <c r="S500" s="13"/>
      <c r="T500" s="12"/>
      <c r="U500" s="11" t="e">
        <f t="shared" si="46"/>
        <v>#DIV/0!</v>
      </c>
    </row>
    <row r="501" spans="1:21" x14ac:dyDescent="0.35">
      <c r="A501" s="8">
        <v>467</v>
      </c>
      <c r="B501" s="10" t="s">
        <v>508</v>
      </c>
      <c r="C501" s="10" t="s">
        <v>513</v>
      </c>
      <c r="D501" s="13"/>
      <c r="E501" s="12" t="e">
        <f>#REF!</f>
        <v>#REF!</v>
      </c>
      <c r="F501" s="11" t="e">
        <f t="shared" si="47"/>
        <v>#REF!</v>
      </c>
      <c r="G501" s="13"/>
      <c r="H501" s="12"/>
      <c r="I501" s="11" t="e">
        <f t="shared" si="42"/>
        <v>#DIV/0!</v>
      </c>
      <c r="J501" s="13"/>
      <c r="K501" s="12"/>
      <c r="L501" s="11" t="e">
        <f t="shared" si="43"/>
        <v>#DIV/0!</v>
      </c>
      <c r="M501" s="13"/>
      <c r="N501" s="12"/>
      <c r="O501" s="11" t="e">
        <f t="shared" si="44"/>
        <v>#DIV/0!</v>
      </c>
      <c r="P501" s="13"/>
      <c r="Q501" s="12"/>
      <c r="R501" s="11" t="e">
        <f t="shared" si="45"/>
        <v>#DIV/0!</v>
      </c>
      <c r="S501" s="13"/>
      <c r="T501" s="12"/>
      <c r="U501" s="11" t="e">
        <f t="shared" si="46"/>
        <v>#DIV/0!</v>
      </c>
    </row>
    <row r="502" spans="1:21" x14ac:dyDescent="0.35">
      <c r="A502" s="8">
        <v>468</v>
      </c>
      <c r="B502" s="10" t="s">
        <v>508</v>
      </c>
      <c r="C502" s="10" t="s">
        <v>514</v>
      </c>
      <c r="D502" s="13"/>
      <c r="E502" s="12" t="e">
        <f>#REF!</f>
        <v>#REF!</v>
      </c>
      <c r="F502" s="11" t="e">
        <f t="shared" si="47"/>
        <v>#REF!</v>
      </c>
      <c r="G502" s="13"/>
      <c r="H502" s="12"/>
      <c r="I502" s="11" t="e">
        <f t="shared" si="42"/>
        <v>#DIV/0!</v>
      </c>
      <c r="J502" s="13"/>
      <c r="K502" s="12"/>
      <c r="L502" s="11" t="e">
        <f t="shared" si="43"/>
        <v>#DIV/0!</v>
      </c>
      <c r="M502" s="13"/>
      <c r="N502" s="12"/>
      <c r="O502" s="11" t="e">
        <f t="shared" si="44"/>
        <v>#DIV/0!</v>
      </c>
      <c r="P502" s="13"/>
      <c r="Q502" s="12"/>
      <c r="R502" s="11" t="e">
        <f t="shared" si="45"/>
        <v>#DIV/0!</v>
      </c>
      <c r="S502" s="13"/>
      <c r="T502" s="12"/>
      <c r="U502" s="11" t="e">
        <f t="shared" si="46"/>
        <v>#DIV/0!</v>
      </c>
    </row>
    <row r="503" spans="1:21" x14ac:dyDescent="0.35">
      <c r="A503" s="8">
        <v>469</v>
      </c>
      <c r="B503" s="10" t="s">
        <v>508</v>
      </c>
      <c r="C503" s="10" t="s">
        <v>515</v>
      </c>
      <c r="D503" s="13"/>
      <c r="E503" s="12" t="e">
        <f>#REF!</f>
        <v>#REF!</v>
      </c>
      <c r="F503" s="11" t="e">
        <f t="shared" si="47"/>
        <v>#REF!</v>
      </c>
      <c r="G503" s="13"/>
      <c r="H503" s="12"/>
      <c r="I503" s="11" t="e">
        <f t="shared" si="42"/>
        <v>#DIV/0!</v>
      </c>
      <c r="J503" s="13"/>
      <c r="K503" s="12"/>
      <c r="L503" s="11" t="e">
        <f t="shared" si="43"/>
        <v>#DIV/0!</v>
      </c>
      <c r="M503" s="13"/>
      <c r="N503" s="12"/>
      <c r="O503" s="11" t="e">
        <f t="shared" si="44"/>
        <v>#DIV/0!</v>
      </c>
      <c r="P503" s="13"/>
      <c r="Q503" s="12"/>
      <c r="R503" s="11" t="e">
        <f t="shared" si="45"/>
        <v>#DIV/0!</v>
      </c>
      <c r="S503" s="13"/>
      <c r="T503" s="12"/>
      <c r="U503" s="11" t="e">
        <f t="shared" si="46"/>
        <v>#DIV/0!</v>
      </c>
    </row>
    <row r="504" spans="1:21" x14ac:dyDescent="0.35">
      <c r="A504" s="8">
        <v>470</v>
      </c>
      <c r="B504" s="10" t="s">
        <v>508</v>
      </c>
      <c r="C504" s="10" t="s">
        <v>516</v>
      </c>
      <c r="D504" s="13"/>
      <c r="E504" s="12" t="e">
        <f>#REF!</f>
        <v>#REF!</v>
      </c>
      <c r="F504" s="11" t="e">
        <f t="shared" si="47"/>
        <v>#REF!</v>
      </c>
      <c r="G504" s="13"/>
      <c r="H504" s="12"/>
      <c r="I504" s="11" t="e">
        <f t="shared" si="42"/>
        <v>#DIV/0!</v>
      </c>
      <c r="J504" s="13"/>
      <c r="K504" s="12"/>
      <c r="L504" s="11" t="e">
        <f t="shared" si="43"/>
        <v>#DIV/0!</v>
      </c>
      <c r="M504" s="13"/>
      <c r="N504" s="12"/>
      <c r="O504" s="11" t="e">
        <f t="shared" si="44"/>
        <v>#DIV/0!</v>
      </c>
      <c r="P504" s="13"/>
      <c r="Q504" s="12"/>
      <c r="R504" s="11" t="e">
        <f t="shared" si="45"/>
        <v>#DIV/0!</v>
      </c>
      <c r="S504" s="13"/>
      <c r="T504" s="12"/>
      <c r="U504" s="11" t="e">
        <f t="shared" si="46"/>
        <v>#DIV/0!</v>
      </c>
    </row>
    <row r="505" spans="1:21" x14ac:dyDescent="0.35">
      <c r="A505" s="8">
        <v>471</v>
      </c>
      <c r="B505" s="10" t="s">
        <v>508</v>
      </c>
      <c r="C505" s="10" t="s">
        <v>517</v>
      </c>
      <c r="D505" s="13"/>
      <c r="E505" s="12" t="e">
        <f>#REF!</f>
        <v>#REF!</v>
      </c>
      <c r="F505" s="11" t="e">
        <f t="shared" si="47"/>
        <v>#REF!</v>
      </c>
      <c r="G505" s="13"/>
      <c r="H505" s="12"/>
      <c r="I505" s="11" t="e">
        <f t="shared" si="42"/>
        <v>#DIV/0!</v>
      </c>
      <c r="J505" s="13"/>
      <c r="K505" s="12"/>
      <c r="L505" s="11" t="e">
        <f t="shared" si="43"/>
        <v>#DIV/0!</v>
      </c>
      <c r="M505" s="13"/>
      <c r="N505" s="12"/>
      <c r="O505" s="11" t="e">
        <f t="shared" si="44"/>
        <v>#DIV/0!</v>
      </c>
      <c r="P505" s="13"/>
      <c r="Q505" s="12"/>
      <c r="R505" s="11" t="e">
        <f t="shared" si="45"/>
        <v>#DIV/0!</v>
      </c>
      <c r="S505" s="13"/>
      <c r="T505" s="12"/>
      <c r="U505" s="11" t="e">
        <f t="shared" si="46"/>
        <v>#DIV/0!</v>
      </c>
    </row>
    <row r="506" spans="1:21" x14ac:dyDescent="0.35">
      <c r="A506" s="8">
        <v>472</v>
      </c>
      <c r="B506" s="10" t="s">
        <v>508</v>
      </c>
      <c r="C506" s="10" t="s">
        <v>518</v>
      </c>
      <c r="D506" s="13"/>
      <c r="E506" s="12" t="e">
        <f>#REF!</f>
        <v>#REF!</v>
      </c>
      <c r="F506" s="11" t="e">
        <f t="shared" si="47"/>
        <v>#REF!</v>
      </c>
      <c r="G506" s="13"/>
      <c r="H506" s="12"/>
      <c r="I506" s="11" t="e">
        <f t="shared" si="42"/>
        <v>#DIV/0!</v>
      </c>
      <c r="J506" s="13"/>
      <c r="K506" s="12"/>
      <c r="L506" s="11" t="e">
        <f t="shared" si="43"/>
        <v>#DIV/0!</v>
      </c>
      <c r="M506" s="13"/>
      <c r="N506" s="12"/>
      <c r="O506" s="11" t="e">
        <f t="shared" si="44"/>
        <v>#DIV/0!</v>
      </c>
      <c r="P506" s="13"/>
      <c r="Q506" s="12"/>
      <c r="R506" s="11" t="e">
        <f t="shared" si="45"/>
        <v>#DIV/0!</v>
      </c>
      <c r="S506" s="13"/>
      <c r="T506" s="12"/>
      <c r="U506" s="11" t="e">
        <f t="shared" si="46"/>
        <v>#DIV/0!</v>
      </c>
    </row>
    <row r="507" spans="1:21" x14ac:dyDescent="0.35">
      <c r="A507" s="14"/>
      <c r="B507" s="16" t="s">
        <v>508</v>
      </c>
      <c r="C507" s="16"/>
      <c r="D507" s="13"/>
      <c r="E507" s="12" t="e">
        <f>#REF!</f>
        <v>#REF!</v>
      </c>
      <c r="F507" s="11" t="e">
        <f t="shared" si="47"/>
        <v>#REF!</v>
      </c>
      <c r="G507" s="13"/>
      <c r="H507" s="12"/>
      <c r="I507" s="11" t="e">
        <f t="shared" si="42"/>
        <v>#DIV/0!</v>
      </c>
      <c r="J507" s="13"/>
      <c r="K507" s="12"/>
      <c r="L507" s="11" t="e">
        <f t="shared" si="43"/>
        <v>#DIV/0!</v>
      </c>
      <c r="M507" s="13"/>
      <c r="N507" s="12"/>
      <c r="O507" s="11" t="e">
        <f t="shared" si="44"/>
        <v>#DIV/0!</v>
      </c>
      <c r="P507" s="13"/>
      <c r="Q507" s="12"/>
      <c r="R507" s="11" t="e">
        <f t="shared" si="45"/>
        <v>#DIV/0!</v>
      </c>
      <c r="S507" s="13"/>
      <c r="T507" s="12"/>
      <c r="U507" s="11" t="e">
        <f t="shared" si="46"/>
        <v>#DIV/0!</v>
      </c>
    </row>
    <row r="508" spans="1:21" x14ac:dyDescent="0.35">
      <c r="A508" s="8">
        <v>473</v>
      </c>
      <c r="B508" s="10" t="s">
        <v>519</v>
      </c>
      <c r="C508" s="10" t="s">
        <v>520</v>
      </c>
      <c r="D508" s="13"/>
      <c r="E508" s="12" t="e">
        <f>#REF!</f>
        <v>#REF!</v>
      </c>
      <c r="F508" s="11" t="e">
        <f t="shared" si="47"/>
        <v>#REF!</v>
      </c>
      <c r="G508" s="13"/>
      <c r="H508" s="12"/>
      <c r="I508" s="11" t="e">
        <f t="shared" si="42"/>
        <v>#DIV/0!</v>
      </c>
      <c r="J508" s="13"/>
      <c r="K508" s="12"/>
      <c r="L508" s="11" t="e">
        <f t="shared" si="43"/>
        <v>#DIV/0!</v>
      </c>
      <c r="M508" s="13"/>
      <c r="N508" s="12"/>
      <c r="O508" s="11" t="e">
        <f t="shared" si="44"/>
        <v>#DIV/0!</v>
      </c>
      <c r="P508" s="13"/>
      <c r="Q508" s="12"/>
      <c r="R508" s="11" t="e">
        <f t="shared" si="45"/>
        <v>#DIV/0!</v>
      </c>
      <c r="S508" s="13"/>
      <c r="T508" s="12"/>
      <c r="U508" s="11" t="e">
        <f t="shared" si="46"/>
        <v>#DIV/0!</v>
      </c>
    </row>
    <row r="509" spans="1:21" x14ac:dyDescent="0.35">
      <c r="A509" s="8">
        <v>474</v>
      </c>
      <c r="B509" s="10" t="s">
        <v>519</v>
      </c>
      <c r="C509" s="10" t="s">
        <v>521</v>
      </c>
      <c r="D509" s="13"/>
      <c r="E509" s="12" t="e">
        <f>#REF!</f>
        <v>#REF!</v>
      </c>
      <c r="F509" s="11" t="e">
        <f t="shared" si="47"/>
        <v>#REF!</v>
      </c>
      <c r="G509" s="13"/>
      <c r="H509" s="12"/>
      <c r="I509" s="11" t="e">
        <f t="shared" si="42"/>
        <v>#DIV/0!</v>
      </c>
      <c r="J509" s="13"/>
      <c r="K509" s="12"/>
      <c r="L509" s="11" t="e">
        <f t="shared" si="43"/>
        <v>#DIV/0!</v>
      </c>
      <c r="M509" s="13"/>
      <c r="N509" s="12"/>
      <c r="O509" s="11" t="e">
        <f t="shared" si="44"/>
        <v>#DIV/0!</v>
      </c>
      <c r="P509" s="13"/>
      <c r="Q509" s="12"/>
      <c r="R509" s="11" t="e">
        <f t="shared" si="45"/>
        <v>#DIV/0!</v>
      </c>
      <c r="S509" s="13"/>
      <c r="T509" s="12"/>
      <c r="U509" s="11" t="e">
        <f t="shared" si="46"/>
        <v>#DIV/0!</v>
      </c>
    </row>
    <row r="510" spans="1:21" x14ac:dyDescent="0.35">
      <c r="A510" s="8">
        <v>475</v>
      </c>
      <c r="B510" s="10" t="s">
        <v>519</v>
      </c>
      <c r="C510" s="10" t="s">
        <v>522</v>
      </c>
      <c r="D510" s="13"/>
      <c r="E510" s="12" t="e">
        <f>#REF!</f>
        <v>#REF!</v>
      </c>
      <c r="F510" s="11" t="e">
        <f t="shared" si="47"/>
        <v>#REF!</v>
      </c>
      <c r="G510" s="13"/>
      <c r="H510" s="12"/>
      <c r="I510" s="11" t="e">
        <f t="shared" si="42"/>
        <v>#DIV/0!</v>
      </c>
      <c r="J510" s="13"/>
      <c r="K510" s="12"/>
      <c r="L510" s="11" t="e">
        <f t="shared" si="43"/>
        <v>#DIV/0!</v>
      </c>
      <c r="M510" s="13"/>
      <c r="N510" s="12"/>
      <c r="O510" s="11" t="e">
        <f t="shared" si="44"/>
        <v>#DIV/0!</v>
      </c>
      <c r="P510" s="13"/>
      <c r="Q510" s="12"/>
      <c r="R510" s="11" t="e">
        <f t="shared" si="45"/>
        <v>#DIV/0!</v>
      </c>
      <c r="S510" s="13"/>
      <c r="T510" s="12"/>
      <c r="U510" s="11" t="e">
        <f t="shared" si="46"/>
        <v>#DIV/0!</v>
      </c>
    </row>
    <row r="511" spans="1:21" x14ac:dyDescent="0.35">
      <c r="A511" s="8">
        <v>476</v>
      </c>
      <c r="B511" s="10" t="s">
        <v>519</v>
      </c>
      <c r="C511" s="10" t="s">
        <v>523</v>
      </c>
      <c r="D511" s="13"/>
      <c r="E511" s="12" t="e">
        <f>#REF!</f>
        <v>#REF!</v>
      </c>
      <c r="F511" s="11" t="e">
        <f t="shared" si="47"/>
        <v>#REF!</v>
      </c>
      <c r="G511" s="13"/>
      <c r="H511" s="12"/>
      <c r="I511" s="11" t="e">
        <f t="shared" si="42"/>
        <v>#DIV/0!</v>
      </c>
      <c r="J511" s="13"/>
      <c r="K511" s="12"/>
      <c r="L511" s="11" t="e">
        <f t="shared" si="43"/>
        <v>#DIV/0!</v>
      </c>
      <c r="M511" s="13"/>
      <c r="N511" s="12"/>
      <c r="O511" s="11" t="e">
        <f t="shared" si="44"/>
        <v>#DIV/0!</v>
      </c>
      <c r="P511" s="13"/>
      <c r="Q511" s="12"/>
      <c r="R511" s="11" t="e">
        <f t="shared" si="45"/>
        <v>#DIV/0!</v>
      </c>
      <c r="S511" s="13"/>
      <c r="T511" s="12"/>
      <c r="U511" s="11" t="e">
        <f t="shared" si="46"/>
        <v>#DIV/0!</v>
      </c>
    </row>
    <row r="512" spans="1:21" x14ac:dyDescent="0.35">
      <c r="A512" s="8">
        <v>477</v>
      </c>
      <c r="B512" s="10" t="s">
        <v>519</v>
      </c>
      <c r="C512" s="10" t="s">
        <v>524</v>
      </c>
      <c r="D512" s="13"/>
      <c r="E512" s="12" t="e">
        <f>#REF!</f>
        <v>#REF!</v>
      </c>
      <c r="F512" s="11" t="e">
        <f t="shared" si="47"/>
        <v>#REF!</v>
      </c>
      <c r="G512" s="13"/>
      <c r="H512" s="12"/>
      <c r="I512" s="11" t="e">
        <f t="shared" si="42"/>
        <v>#DIV/0!</v>
      </c>
      <c r="J512" s="13"/>
      <c r="K512" s="12"/>
      <c r="L512" s="11" t="e">
        <f t="shared" si="43"/>
        <v>#DIV/0!</v>
      </c>
      <c r="M512" s="13"/>
      <c r="N512" s="12"/>
      <c r="O512" s="11" t="e">
        <f t="shared" si="44"/>
        <v>#DIV/0!</v>
      </c>
      <c r="P512" s="13"/>
      <c r="Q512" s="12"/>
      <c r="R512" s="11" t="e">
        <f t="shared" si="45"/>
        <v>#DIV/0!</v>
      </c>
      <c r="S512" s="13"/>
      <c r="T512" s="12"/>
      <c r="U512" s="11" t="e">
        <f t="shared" si="46"/>
        <v>#DIV/0!</v>
      </c>
    </row>
    <row r="513" spans="1:21" x14ac:dyDescent="0.35">
      <c r="A513" s="8">
        <v>478</v>
      </c>
      <c r="B513" s="10" t="s">
        <v>519</v>
      </c>
      <c r="C513" s="10" t="s">
        <v>525</v>
      </c>
      <c r="D513" s="13"/>
      <c r="E513" s="12" t="e">
        <f>#REF!</f>
        <v>#REF!</v>
      </c>
      <c r="F513" s="11" t="e">
        <f t="shared" si="47"/>
        <v>#REF!</v>
      </c>
      <c r="G513" s="13"/>
      <c r="H513" s="12"/>
      <c r="I513" s="11" t="e">
        <f t="shared" si="42"/>
        <v>#DIV/0!</v>
      </c>
      <c r="J513" s="13"/>
      <c r="K513" s="12"/>
      <c r="L513" s="11" t="e">
        <f t="shared" si="43"/>
        <v>#DIV/0!</v>
      </c>
      <c r="M513" s="13"/>
      <c r="N513" s="12"/>
      <c r="O513" s="11" t="e">
        <f t="shared" si="44"/>
        <v>#DIV/0!</v>
      </c>
      <c r="P513" s="13"/>
      <c r="Q513" s="12"/>
      <c r="R513" s="11" t="e">
        <f t="shared" si="45"/>
        <v>#DIV/0!</v>
      </c>
      <c r="S513" s="13"/>
      <c r="T513" s="12"/>
      <c r="U513" s="11" t="e">
        <f t="shared" si="46"/>
        <v>#DIV/0!</v>
      </c>
    </row>
    <row r="514" spans="1:21" x14ac:dyDescent="0.35">
      <c r="A514" s="8">
        <v>479</v>
      </c>
      <c r="B514" s="10" t="s">
        <v>519</v>
      </c>
      <c r="C514" s="10" t="s">
        <v>526</v>
      </c>
      <c r="D514" s="13"/>
      <c r="E514" s="12" t="e">
        <f>#REF!</f>
        <v>#REF!</v>
      </c>
      <c r="F514" s="11" t="e">
        <f t="shared" si="47"/>
        <v>#REF!</v>
      </c>
      <c r="G514" s="13"/>
      <c r="H514" s="12"/>
      <c r="I514" s="11" t="e">
        <f t="shared" si="42"/>
        <v>#DIV/0!</v>
      </c>
      <c r="J514" s="13"/>
      <c r="K514" s="12"/>
      <c r="L514" s="11" t="e">
        <f t="shared" si="43"/>
        <v>#DIV/0!</v>
      </c>
      <c r="M514" s="13"/>
      <c r="N514" s="12"/>
      <c r="O514" s="11" t="e">
        <f t="shared" si="44"/>
        <v>#DIV/0!</v>
      </c>
      <c r="P514" s="13"/>
      <c r="Q514" s="12"/>
      <c r="R514" s="11" t="e">
        <f t="shared" si="45"/>
        <v>#DIV/0!</v>
      </c>
      <c r="S514" s="13"/>
      <c r="T514" s="12"/>
      <c r="U514" s="11" t="e">
        <f t="shared" si="46"/>
        <v>#DIV/0!</v>
      </c>
    </row>
    <row r="515" spans="1:21" x14ac:dyDescent="0.35">
      <c r="A515" s="8">
        <v>480</v>
      </c>
      <c r="B515" s="10" t="s">
        <v>519</v>
      </c>
      <c r="C515" s="10" t="s">
        <v>527</v>
      </c>
      <c r="D515" s="13"/>
      <c r="E515" s="12" t="e">
        <f>#REF!</f>
        <v>#REF!</v>
      </c>
      <c r="F515" s="11" t="e">
        <f t="shared" si="47"/>
        <v>#REF!</v>
      </c>
      <c r="G515" s="13"/>
      <c r="H515" s="12"/>
      <c r="I515" s="11" t="e">
        <f t="shared" si="42"/>
        <v>#DIV/0!</v>
      </c>
      <c r="J515" s="13"/>
      <c r="K515" s="12"/>
      <c r="L515" s="11" t="e">
        <f t="shared" si="43"/>
        <v>#DIV/0!</v>
      </c>
      <c r="M515" s="13"/>
      <c r="N515" s="12"/>
      <c r="O515" s="11" t="e">
        <f t="shared" si="44"/>
        <v>#DIV/0!</v>
      </c>
      <c r="P515" s="13"/>
      <c r="Q515" s="12"/>
      <c r="R515" s="11" t="e">
        <f t="shared" si="45"/>
        <v>#DIV/0!</v>
      </c>
      <c r="S515" s="13"/>
      <c r="T515" s="12"/>
      <c r="U515" s="11" t="e">
        <f t="shared" si="46"/>
        <v>#DIV/0!</v>
      </c>
    </row>
    <row r="516" spans="1:21" x14ac:dyDescent="0.35">
      <c r="A516" s="8">
        <v>481</v>
      </c>
      <c r="B516" s="10" t="s">
        <v>519</v>
      </c>
      <c r="C516" s="10" t="s">
        <v>528</v>
      </c>
      <c r="D516" s="13"/>
      <c r="E516" s="12" t="e">
        <f>#REF!</f>
        <v>#REF!</v>
      </c>
      <c r="F516" s="11" t="e">
        <f t="shared" si="47"/>
        <v>#REF!</v>
      </c>
      <c r="G516" s="13"/>
      <c r="H516" s="12"/>
      <c r="I516" s="11" t="e">
        <f t="shared" ref="I516:I552" si="48">H516/G516</f>
        <v>#DIV/0!</v>
      </c>
      <c r="J516" s="13"/>
      <c r="K516" s="12"/>
      <c r="L516" s="11" t="e">
        <f t="shared" ref="L516:L552" si="49">K516/J516</f>
        <v>#DIV/0!</v>
      </c>
      <c r="M516" s="13"/>
      <c r="N516" s="12"/>
      <c r="O516" s="11" t="e">
        <f t="shared" ref="O516:O552" si="50">N516/M516</f>
        <v>#DIV/0!</v>
      </c>
      <c r="P516" s="13"/>
      <c r="Q516" s="12"/>
      <c r="R516" s="11" t="e">
        <f t="shared" ref="R516:R552" si="51">Q516/P516</f>
        <v>#DIV/0!</v>
      </c>
      <c r="S516" s="13"/>
      <c r="T516" s="12"/>
      <c r="U516" s="11" t="e">
        <f t="shared" ref="U516:U552" si="52">T516/S516</f>
        <v>#DIV/0!</v>
      </c>
    </row>
    <row r="517" spans="1:21" x14ac:dyDescent="0.35">
      <c r="A517" s="8">
        <v>482</v>
      </c>
      <c r="B517" s="10" t="s">
        <v>519</v>
      </c>
      <c r="C517" s="10" t="s">
        <v>529</v>
      </c>
      <c r="D517" s="13"/>
      <c r="E517" s="12" t="e">
        <f>#REF!</f>
        <v>#REF!</v>
      </c>
      <c r="F517" s="11" t="e">
        <f t="shared" ref="F517:F552" si="53">E517/D517</f>
        <v>#REF!</v>
      </c>
      <c r="G517" s="13"/>
      <c r="H517" s="12"/>
      <c r="I517" s="11" t="e">
        <f t="shared" si="48"/>
        <v>#DIV/0!</v>
      </c>
      <c r="J517" s="13"/>
      <c r="K517" s="12"/>
      <c r="L517" s="11" t="e">
        <f t="shared" si="49"/>
        <v>#DIV/0!</v>
      </c>
      <c r="M517" s="13"/>
      <c r="N517" s="12"/>
      <c r="O517" s="11" t="e">
        <f t="shared" si="50"/>
        <v>#DIV/0!</v>
      </c>
      <c r="P517" s="13"/>
      <c r="Q517" s="12"/>
      <c r="R517" s="11" t="e">
        <f t="shared" si="51"/>
        <v>#DIV/0!</v>
      </c>
      <c r="S517" s="13"/>
      <c r="T517" s="12"/>
      <c r="U517" s="11" t="e">
        <f t="shared" si="52"/>
        <v>#DIV/0!</v>
      </c>
    </row>
    <row r="518" spans="1:21" x14ac:dyDescent="0.35">
      <c r="A518" s="8">
        <v>483</v>
      </c>
      <c r="B518" s="10" t="s">
        <v>519</v>
      </c>
      <c r="C518" s="10" t="s">
        <v>530</v>
      </c>
      <c r="D518" s="13"/>
      <c r="E518" s="12" t="e">
        <f>#REF!</f>
        <v>#REF!</v>
      </c>
      <c r="F518" s="11" t="e">
        <f t="shared" si="53"/>
        <v>#REF!</v>
      </c>
      <c r="G518" s="13"/>
      <c r="H518" s="12"/>
      <c r="I518" s="11" t="e">
        <f t="shared" si="48"/>
        <v>#DIV/0!</v>
      </c>
      <c r="J518" s="13"/>
      <c r="K518" s="12"/>
      <c r="L518" s="11" t="e">
        <f t="shared" si="49"/>
        <v>#DIV/0!</v>
      </c>
      <c r="M518" s="13"/>
      <c r="N518" s="12"/>
      <c r="O518" s="11" t="e">
        <f t="shared" si="50"/>
        <v>#DIV/0!</v>
      </c>
      <c r="P518" s="13"/>
      <c r="Q518" s="12"/>
      <c r="R518" s="11" t="e">
        <f t="shared" si="51"/>
        <v>#DIV/0!</v>
      </c>
      <c r="S518" s="13"/>
      <c r="T518" s="12"/>
      <c r="U518" s="11" t="e">
        <f t="shared" si="52"/>
        <v>#DIV/0!</v>
      </c>
    </row>
    <row r="519" spans="1:21" x14ac:dyDescent="0.35">
      <c r="A519" s="8">
        <v>484</v>
      </c>
      <c r="B519" s="10" t="s">
        <v>519</v>
      </c>
      <c r="C519" s="10" t="s">
        <v>531</v>
      </c>
      <c r="D519" s="13"/>
      <c r="E519" s="12" t="e">
        <f>#REF!</f>
        <v>#REF!</v>
      </c>
      <c r="F519" s="11" t="e">
        <f t="shared" si="53"/>
        <v>#REF!</v>
      </c>
      <c r="G519" s="13"/>
      <c r="H519" s="12"/>
      <c r="I519" s="11" t="e">
        <f t="shared" si="48"/>
        <v>#DIV/0!</v>
      </c>
      <c r="J519" s="13"/>
      <c r="K519" s="12"/>
      <c r="L519" s="11" t="e">
        <f t="shared" si="49"/>
        <v>#DIV/0!</v>
      </c>
      <c r="M519" s="13"/>
      <c r="N519" s="12"/>
      <c r="O519" s="11" t="e">
        <f t="shared" si="50"/>
        <v>#DIV/0!</v>
      </c>
      <c r="P519" s="13"/>
      <c r="Q519" s="12"/>
      <c r="R519" s="11" t="e">
        <f t="shared" si="51"/>
        <v>#DIV/0!</v>
      </c>
      <c r="S519" s="13"/>
      <c r="T519" s="12"/>
      <c r="U519" s="11" t="e">
        <f t="shared" si="52"/>
        <v>#DIV/0!</v>
      </c>
    </row>
    <row r="520" spans="1:21" x14ac:dyDescent="0.35">
      <c r="A520" s="8">
        <v>485</v>
      </c>
      <c r="B520" s="10" t="s">
        <v>519</v>
      </c>
      <c r="C520" s="10" t="s">
        <v>532</v>
      </c>
      <c r="D520" s="13"/>
      <c r="E520" s="12" t="e">
        <f>#REF!</f>
        <v>#REF!</v>
      </c>
      <c r="F520" s="11" t="e">
        <f t="shared" si="53"/>
        <v>#REF!</v>
      </c>
      <c r="G520" s="13"/>
      <c r="H520" s="12"/>
      <c r="I520" s="11" t="e">
        <f t="shared" si="48"/>
        <v>#DIV/0!</v>
      </c>
      <c r="J520" s="13"/>
      <c r="K520" s="12"/>
      <c r="L520" s="11" t="e">
        <f t="shared" si="49"/>
        <v>#DIV/0!</v>
      </c>
      <c r="M520" s="13"/>
      <c r="N520" s="12"/>
      <c r="O520" s="11" t="e">
        <f t="shared" si="50"/>
        <v>#DIV/0!</v>
      </c>
      <c r="P520" s="13"/>
      <c r="Q520" s="12"/>
      <c r="R520" s="11" t="e">
        <f t="shared" si="51"/>
        <v>#DIV/0!</v>
      </c>
      <c r="S520" s="13"/>
      <c r="T520" s="12"/>
      <c r="U520" s="11" t="e">
        <f t="shared" si="52"/>
        <v>#DIV/0!</v>
      </c>
    </row>
    <row r="521" spans="1:21" x14ac:dyDescent="0.35">
      <c r="A521" s="14"/>
      <c r="B521" s="16" t="s">
        <v>519</v>
      </c>
      <c r="C521" s="16"/>
      <c r="D521" s="13"/>
      <c r="E521" s="12" t="e">
        <f>#REF!</f>
        <v>#REF!</v>
      </c>
      <c r="F521" s="11" t="e">
        <f t="shared" si="53"/>
        <v>#REF!</v>
      </c>
      <c r="G521" s="13"/>
      <c r="H521" s="12"/>
      <c r="I521" s="11" t="e">
        <f t="shared" si="48"/>
        <v>#DIV/0!</v>
      </c>
      <c r="J521" s="13"/>
      <c r="K521" s="12"/>
      <c r="L521" s="11" t="e">
        <f t="shared" si="49"/>
        <v>#DIV/0!</v>
      </c>
      <c r="M521" s="13"/>
      <c r="N521" s="12"/>
      <c r="O521" s="11" t="e">
        <f t="shared" si="50"/>
        <v>#DIV/0!</v>
      </c>
      <c r="P521" s="13"/>
      <c r="Q521" s="12"/>
      <c r="R521" s="11" t="e">
        <f t="shared" si="51"/>
        <v>#DIV/0!</v>
      </c>
      <c r="S521" s="13"/>
      <c r="T521" s="12"/>
      <c r="U521" s="11" t="e">
        <f t="shared" si="52"/>
        <v>#DIV/0!</v>
      </c>
    </row>
    <row r="522" spans="1:21" x14ac:dyDescent="0.35">
      <c r="A522" s="8">
        <v>486</v>
      </c>
      <c r="B522" s="10" t="s">
        <v>533</v>
      </c>
      <c r="C522" s="10" t="s">
        <v>534</v>
      </c>
      <c r="D522" s="13"/>
      <c r="E522" s="12" t="e">
        <f>#REF!</f>
        <v>#REF!</v>
      </c>
      <c r="F522" s="11" t="e">
        <f t="shared" si="53"/>
        <v>#REF!</v>
      </c>
      <c r="G522" s="13"/>
      <c r="H522" s="12"/>
      <c r="I522" s="11" t="e">
        <f t="shared" si="48"/>
        <v>#DIV/0!</v>
      </c>
      <c r="J522" s="13"/>
      <c r="K522" s="12"/>
      <c r="L522" s="11" t="e">
        <f t="shared" si="49"/>
        <v>#DIV/0!</v>
      </c>
      <c r="M522" s="13"/>
      <c r="N522" s="12"/>
      <c r="O522" s="11" t="e">
        <f t="shared" si="50"/>
        <v>#DIV/0!</v>
      </c>
      <c r="P522" s="13"/>
      <c r="Q522" s="12"/>
      <c r="R522" s="11" t="e">
        <f t="shared" si="51"/>
        <v>#DIV/0!</v>
      </c>
      <c r="S522" s="13"/>
      <c r="T522" s="12"/>
      <c r="U522" s="11" t="e">
        <f t="shared" si="52"/>
        <v>#DIV/0!</v>
      </c>
    </row>
    <row r="523" spans="1:21" x14ac:dyDescent="0.35">
      <c r="A523" s="8">
        <v>487</v>
      </c>
      <c r="B523" s="10" t="s">
        <v>533</v>
      </c>
      <c r="C523" s="10" t="s">
        <v>535</v>
      </c>
      <c r="D523" s="13"/>
      <c r="E523" s="12" t="e">
        <f>#REF!</f>
        <v>#REF!</v>
      </c>
      <c r="F523" s="11" t="e">
        <f t="shared" si="53"/>
        <v>#REF!</v>
      </c>
      <c r="G523" s="13"/>
      <c r="H523" s="12"/>
      <c r="I523" s="11" t="e">
        <f t="shared" si="48"/>
        <v>#DIV/0!</v>
      </c>
      <c r="J523" s="13"/>
      <c r="K523" s="12"/>
      <c r="L523" s="11" t="e">
        <f t="shared" si="49"/>
        <v>#DIV/0!</v>
      </c>
      <c r="M523" s="13"/>
      <c r="N523" s="12"/>
      <c r="O523" s="11" t="e">
        <f t="shared" si="50"/>
        <v>#DIV/0!</v>
      </c>
      <c r="P523" s="13"/>
      <c r="Q523" s="12"/>
      <c r="R523" s="11" t="e">
        <f t="shared" si="51"/>
        <v>#DIV/0!</v>
      </c>
      <c r="S523" s="13"/>
      <c r="T523" s="12"/>
      <c r="U523" s="11" t="e">
        <f t="shared" si="52"/>
        <v>#DIV/0!</v>
      </c>
    </row>
    <row r="524" spans="1:21" x14ac:dyDescent="0.35">
      <c r="A524" s="8">
        <v>488</v>
      </c>
      <c r="B524" s="10" t="s">
        <v>533</v>
      </c>
      <c r="C524" s="10" t="s">
        <v>536</v>
      </c>
      <c r="D524" s="13"/>
      <c r="E524" s="12" t="e">
        <f>#REF!</f>
        <v>#REF!</v>
      </c>
      <c r="F524" s="11" t="e">
        <f t="shared" si="53"/>
        <v>#REF!</v>
      </c>
      <c r="G524" s="13"/>
      <c r="H524" s="12"/>
      <c r="I524" s="11" t="e">
        <f t="shared" si="48"/>
        <v>#DIV/0!</v>
      </c>
      <c r="J524" s="13"/>
      <c r="K524" s="12"/>
      <c r="L524" s="11" t="e">
        <f t="shared" si="49"/>
        <v>#DIV/0!</v>
      </c>
      <c r="M524" s="13"/>
      <c r="N524" s="12"/>
      <c r="O524" s="11" t="e">
        <f t="shared" si="50"/>
        <v>#DIV/0!</v>
      </c>
      <c r="P524" s="13"/>
      <c r="Q524" s="12"/>
      <c r="R524" s="11" t="e">
        <f t="shared" si="51"/>
        <v>#DIV/0!</v>
      </c>
      <c r="S524" s="13"/>
      <c r="T524" s="12"/>
      <c r="U524" s="11" t="e">
        <f t="shared" si="52"/>
        <v>#DIV/0!</v>
      </c>
    </row>
    <row r="525" spans="1:21" x14ac:dyDescent="0.35">
      <c r="A525" s="8">
        <v>489</v>
      </c>
      <c r="B525" s="10" t="s">
        <v>533</v>
      </c>
      <c r="C525" s="10" t="s">
        <v>537</v>
      </c>
      <c r="D525" s="13"/>
      <c r="E525" s="12" t="e">
        <f>#REF!</f>
        <v>#REF!</v>
      </c>
      <c r="F525" s="11" t="e">
        <f t="shared" si="53"/>
        <v>#REF!</v>
      </c>
      <c r="G525" s="13"/>
      <c r="H525" s="12"/>
      <c r="I525" s="11" t="e">
        <f t="shared" si="48"/>
        <v>#DIV/0!</v>
      </c>
      <c r="J525" s="13"/>
      <c r="K525" s="12"/>
      <c r="L525" s="11" t="e">
        <f t="shared" si="49"/>
        <v>#DIV/0!</v>
      </c>
      <c r="M525" s="13"/>
      <c r="N525" s="12"/>
      <c r="O525" s="11" t="e">
        <f t="shared" si="50"/>
        <v>#DIV/0!</v>
      </c>
      <c r="P525" s="13"/>
      <c r="Q525" s="12"/>
      <c r="R525" s="11" t="e">
        <f t="shared" si="51"/>
        <v>#DIV/0!</v>
      </c>
      <c r="S525" s="13"/>
      <c r="T525" s="12"/>
      <c r="U525" s="11" t="e">
        <f t="shared" si="52"/>
        <v>#DIV/0!</v>
      </c>
    </row>
    <row r="526" spans="1:21" x14ac:dyDescent="0.35">
      <c r="A526" s="8">
        <v>490</v>
      </c>
      <c r="B526" s="10" t="s">
        <v>533</v>
      </c>
      <c r="C526" s="10" t="s">
        <v>538</v>
      </c>
      <c r="D526" s="13"/>
      <c r="E526" s="12" t="e">
        <f>#REF!</f>
        <v>#REF!</v>
      </c>
      <c r="F526" s="11" t="e">
        <f t="shared" si="53"/>
        <v>#REF!</v>
      </c>
      <c r="G526" s="13"/>
      <c r="H526" s="12"/>
      <c r="I526" s="11" t="e">
        <f t="shared" si="48"/>
        <v>#DIV/0!</v>
      </c>
      <c r="J526" s="13"/>
      <c r="K526" s="12"/>
      <c r="L526" s="11" t="e">
        <f t="shared" si="49"/>
        <v>#DIV/0!</v>
      </c>
      <c r="M526" s="13"/>
      <c r="N526" s="12"/>
      <c r="O526" s="11" t="e">
        <f t="shared" si="50"/>
        <v>#DIV/0!</v>
      </c>
      <c r="P526" s="13"/>
      <c r="Q526" s="12"/>
      <c r="R526" s="11" t="e">
        <f t="shared" si="51"/>
        <v>#DIV/0!</v>
      </c>
      <c r="S526" s="13"/>
      <c r="T526" s="12"/>
      <c r="U526" s="11" t="e">
        <f t="shared" si="52"/>
        <v>#DIV/0!</v>
      </c>
    </row>
    <row r="527" spans="1:21" x14ac:dyDescent="0.35">
      <c r="A527" s="8">
        <v>491</v>
      </c>
      <c r="B527" s="10" t="s">
        <v>533</v>
      </c>
      <c r="C527" s="10" t="s">
        <v>539</v>
      </c>
      <c r="D527" s="13"/>
      <c r="E527" s="12" t="e">
        <f>#REF!</f>
        <v>#REF!</v>
      </c>
      <c r="F527" s="11" t="e">
        <f t="shared" si="53"/>
        <v>#REF!</v>
      </c>
      <c r="G527" s="13"/>
      <c r="H527" s="12"/>
      <c r="I527" s="11" t="e">
        <f t="shared" si="48"/>
        <v>#DIV/0!</v>
      </c>
      <c r="J527" s="13"/>
      <c r="K527" s="12"/>
      <c r="L527" s="11" t="e">
        <f t="shared" si="49"/>
        <v>#DIV/0!</v>
      </c>
      <c r="M527" s="13"/>
      <c r="N527" s="12"/>
      <c r="O527" s="11" t="e">
        <f t="shared" si="50"/>
        <v>#DIV/0!</v>
      </c>
      <c r="P527" s="13"/>
      <c r="Q527" s="12"/>
      <c r="R527" s="11" t="e">
        <f t="shared" si="51"/>
        <v>#DIV/0!</v>
      </c>
      <c r="S527" s="13"/>
      <c r="T527" s="12"/>
      <c r="U527" s="11" t="e">
        <f t="shared" si="52"/>
        <v>#DIV/0!</v>
      </c>
    </row>
    <row r="528" spans="1:21" x14ac:dyDescent="0.35">
      <c r="A528" s="8">
        <v>492</v>
      </c>
      <c r="B528" s="10" t="s">
        <v>533</v>
      </c>
      <c r="C528" s="10" t="s">
        <v>540</v>
      </c>
      <c r="D528" s="13"/>
      <c r="E528" s="12" t="e">
        <f>#REF!</f>
        <v>#REF!</v>
      </c>
      <c r="F528" s="11" t="e">
        <f t="shared" si="53"/>
        <v>#REF!</v>
      </c>
      <c r="G528" s="13"/>
      <c r="H528" s="12"/>
      <c r="I528" s="11" t="e">
        <f t="shared" si="48"/>
        <v>#DIV/0!</v>
      </c>
      <c r="J528" s="13"/>
      <c r="K528" s="12"/>
      <c r="L528" s="11" t="e">
        <f t="shared" si="49"/>
        <v>#DIV/0!</v>
      </c>
      <c r="M528" s="13"/>
      <c r="N528" s="12"/>
      <c r="O528" s="11" t="e">
        <f t="shared" si="50"/>
        <v>#DIV/0!</v>
      </c>
      <c r="P528" s="13"/>
      <c r="Q528" s="12"/>
      <c r="R528" s="11" t="e">
        <f t="shared" si="51"/>
        <v>#DIV/0!</v>
      </c>
      <c r="S528" s="13"/>
      <c r="T528" s="12"/>
      <c r="U528" s="11" t="e">
        <f t="shared" si="52"/>
        <v>#DIV/0!</v>
      </c>
    </row>
    <row r="529" spans="1:21" x14ac:dyDescent="0.35">
      <c r="A529" s="8">
        <v>493</v>
      </c>
      <c r="B529" s="10" t="s">
        <v>533</v>
      </c>
      <c r="C529" s="10" t="s">
        <v>541</v>
      </c>
      <c r="D529" s="13"/>
      <c r="E529" s="12" t="e">
        <f>#REF!</f>
        <v>#REF!</v>
      </c>
      <c r="F529" s="11" t="e">
        <f t="shared" si="53"/>
        <v>#REF!</v>
      </c>
      <c r="G529" s="13"/>
      <c r="H529" s="12"/>
      <c r="I529" s="11" t="e">
        <f t="shared" si="48"/>
        <v>#DIV/0!</v>
      </c>
      <c r="J529" s="13"/>
      <c r="K529" s="12"/>
      <c r="L529" s="11" t="e">
        <f t="shared" si="49"/>
        <v>#DIV/0!</v>
      </c>
      <c r="M529" s="13"/>
      <c r="N529" s="12"/>
      <c r="O529" s="11" t="e">
        <f t="shared" si="50"/>
        <v>#DIV/0!</v>
      </c>
      <c r="P529" s="13"/>
      <c r="Q529" s="12"/>
      <c r="R529" s="11" t="e">
        <f t="shared" si="51"/>
        <v>#DIV/0!</v>
      </c>
      <c r="S529" s="13"/>
      <c r="T529" s="12"/>
      <c r="U529" s="11" t="e">
        <f t="shared" si="52"/>
        <v>#DIV/0!</v>
      </c>
    </row>
    <row r="530" spans="1:21" x14ac:dyDescent="0.35">
      <c r="A530" s="8">
        <v>494</v>
      </c>
      <c r="B530" s="10" t="s">
        <v>533</v>
      </c>
      <c r="C530" s="10" t="s">
        <v>542</v>
      </c>
      <c r="D530" s="13"/>
      <c r="E530" s="12" t="e">
        <f>#REF!</f>
        <v>#REF!</v>
      </c>
      <c r="F530" s="11" t="e">
        <f t="shared" si="53"/>
        <v>#REF!</v>
      </c>
      <c r="G530" s="13"/>
      <c r="H530" s="12"/>
      <c r="I530" s="11" t="e">
        <f t="shared" si="48"/>
        <v>#DIV/0!</v>
      </c>
      <c r="J530" s="13"/>
      <c r="K530" s="12"/>
      <c r="L530" s="11" t="e">
        <f t="shared" si="49"/>
        <v>#DIV/0!</v>
      </c>
      <c r="M530" s="13"/>
      <c r="N530" s="12"/>
      <c r="O530" s="11" t="e">
        <f t="shared" si="50"/>
        <v>#DIV/0!</v>
      </c>
      <c r="P530" s="13"/>
      <c r="Q530" s="12"/>
      <c r="R530" s="11" t="e">
        <f t="shared" si="51"/>
        <v>#DIV/0!</v>
      </c>
      <c r="S530" s="13"/>
      <c r="T530" s="12"/>
      <c r="U530" s="11" t="e">
        <f t="shared" si="52"/>
        <v>#DIV/0!</v>
      </c>
    </row>
    <row r="531" spans="1:21" x14ac:dyDescent="0.35">
      <c r="A531" s="8">
        <v>495</v>
      </c>
      <c r="B531" s="10" t="s">
        <v>533</v>
      </c>
      <c r="C531" s="10" t="s">
        <v>543</v>
      </c>
      <c r="D531" s="13"/>
      <c r="E531" s="12" t="e">
        <f>#REF!</f>
        <v>#REF!</v>
      </c>
      <c r="F531" s="11" t="e">
        <f t="shared" si="53"/>
        <v>#REF!</v>
      </c>
      <c r="G531" s="13"/>
      <c r="H531" s="12"/>
      <c r="I531" s="11" t="e">
        <f t="shared" si="48"/>
        <v>#DIV/0!</v>
      </c>
      <c r="J531" s="13"/>
      <c r="K531" s="12"/>
      <c r="L531" s="11" t="e">
        <f t="shared" si="49"/>
        <v>#DIV/0!</v>
      </c>
      <c r="M531" s="13"/>
      <c r="N531" s="12"/>
      <c r="O531" s="11" t="e">
        <f t="shared" si="50"/>
        <v>#DIV/0!</v>
      </c>
      <c r="P531" s="13"/>
      <c r="Q531" s="12"/>
      <c r="R531" s="11" t="e">
        <f t="shared" si="51"/>
        <v>#DIV/0!</v>
      </c>
      <c r="S531" s="13"/>
      <c r="T531" s="12"/>
      <c r="U531" s="11" t="e">
        <f t="shared" si="52"/>
        <v>#DIV/0!</v>
      </c>
    </row>
    <row r="532" spans="1:21" x14ac:dyDescent="0.35">
      <c r="A532" s="8">
        <v>496</v>
      </c>
      <c r="B532" s="10" t="s">
        <v>533</v>
      </c>
      <c r="C532" s="10" t="s">
        <v>544</v>
      </c>
      <c r="D532" s="13"/>
      <c r="E532" s="12" t="e">
        <f>#REF!</f>
        <v>#REF!</v>
      </c>
      <c r="F532" s="11" t="e">
        <f t="shared" si="53"/>
        <v>#REF!</v>
      </c>
      <c r="G532" s="13"/>
      <c r="H532" s="12"/>
      <c r="I532" s="11" t="e">
        <f t="shared" si="48"/>
        <v>#DIV/0!</v>
      </c>
      <c r="J532" s="13"/>
      <c r="K532" s="12"/>
      <c r="L532" s="11" t="e">
        <f t="shared" si="49"/>
        <v>#DIV/0!</v>
      </c>
      <c r="M532" s="13"/>
      <c r="N532" s="12"/>
      <c r="O532" s="11" t="e">
        <f t="shared" si="50"/>
        <v>#DIV/0!</v>
      </c>
      <c r="P532" s="13"/>
      <c r="Q532" s="12"/>
      <c r="R532" s="11" t="e">
        <f t="shared" si="51"/>
        <v>#DIV/0!</v>
      </c>
      <c r="S532" s="13"/>
      <c r="T532" s="12"/>
      <c r="U532" s="11" t="e">
        <f t="shared" si="52"/>
        <v>#DIV/0!</v>
      </c>
    </row>
    <row r="533" spans="1:21" x14ac:dyDescent="0.35">
      <c r="A533" s="8">
        <v>497</v>
      </c>
      <c r="B533" s="10" t="s">
        <v>533</v>
      </c>
      <c r="C533" s="10" t="s">
        <v>545</v>
      </c>
      <c r="D533" s="13"/>
      <c r="E533" s="12" t="e">
        <f>#REF!</f>
        <v>#REF!</v>
      </c>
      <c r="F533" s="11" t="e">
        <f t="shared" si="53"/>
        <v>#REF!</v>
      </c>
      <c r="G533" s="13"/>
      <c r="H533" s="12"/>
      <c r="I533" s="11" t="e">
        <f t="shared" si="48"/>
        <v>#DIV/0!</v>
      </c>
      <c r="J533" s="13"/>
      <c r="K533" s="12"/>
      <c r="L533" s="11" t="e">
        <f t="shared" si="49"/>
        <v>#DIV/0!</v>
      </c>
      <c r="M533" s="13"/>
      <c r="N533" s="12"/>
      <c r="O533" s="11" t="e">
        <f t="shared" si="50"/>
        <v>#DIV/0!</v>
      </c>
      <c r="P533" s="13"/>
      <c r="Q533" s="12"/>
      <c r="R533" s="11" t="e">
        <f t="shared" si="51"/>
        <v>#DIV/0!</v>
      </c>
      <c r="S533" s="13"/>
      <c r="T533" s="12"/>
      <c r="U533" s="11" t="e">
        <f t="shared" si="52"/>
        <v>#DIV/0!</v>
      </c>
    </row>
    <row r="534" spans="1:21" x14ac:dyDescent="0.35">
      <c r="A534" s="8">
        <v>498</v>
      </c>
      <c r="B534" s="10" t="s">
        <v>533</v>
      </c>
      <c r="C534" s="10" t="s">
        <v>546</v>
      </c>
      <c r="D534" s="13"/>
      <c r="E534" s="12" t="e">
        <f>#REF!</f>
        <v>#REF!</v>
      </c>
      <c r="F534" s="11" t="e">
        <f t="shared" si="53"/>
        <v>#REF!</v>
      </c>
      <c r="G534" s="13"/>
      <c r="H534" s="12"/>
      <c r="I534" s="11" t="e">
        <f t="shared" si="48"/>
        <v>#DIV/0!</v>
      </c>
      <c r="J534" s="13"/>
      <c r="K534" s="12"/>
      <c r="L534" s="11" t="e">
        <f t="shared" si="49"/>
        <v>#DIV/0!</v>
      </c>
      <c r="M534" s="13"/>
      <c r="N534" s="12"/>
      <c r="O534" s="11" t="e">
        <f t="shared" si="50"/>
        <v>#DIV/0!</v>
      </c>
      <c r="P534" s="13"/>
      <c r="Q534" s="12"/>
      <c r="R534" s="11" t="e">
        <f t="shared" si="51"/>
        <v>#DIV/0!</v>
      </c>
      <c r="S534" s="13"/>
      <c r="T534" s="12"/>
      <c r="U534" s="11" t="e">
        <f t="shared" si="52"/>
        <v>#DIV/0!</v>
      </c>
    </row>
    <row r="535" spans="1:21" x14ac:dyDescent="0.35">
      <c r="A535" s="8">
        <v>499</v>
      </c>
      <c r="B535" s="10" t="s">
        <v>533</v>
      </c>
      <c r="C535" s="10" t="s">
        <v>547</v>
      </c>
      <c r="D535" s="13"/>
      <c r="E535" s="12" t="e">
        <f>#REF!</f>
        <v>#REF!</v>
      </c>
      <c r="F535" s="11" t="e">
        <f t="shared" si="53"/>
        <v>#REF!</v>
      </c>
      <c r="G535" s="13"/>
      <c r="H535" s="12"/>
      <c r="I535" s="11" t="e">
        <f t="shared" si="48"/>
        <v>#DIV/0!</v>
      </c>
      <c r="J535" s="13"/>
      <c r="K535" s="12"/>
      <c r="L535" s="11" t="e">
        <f t="shared" si="49"/>
        <v>#DIV/0!</v>
      </c>
      <c r="M535" s="13"/>
      <c r="N535" s="12"/>
      <c r="O535" s="11" t="e">
        <f t="shared" si="50"/>
        <v>#DIV/0!</v>
      </c>
      <c r="P535" s="13"/>
      <c r="Q535" s="12"/>
      <c r="R535" s="11" t="e">
        <f t="shared" si="51"/>
        <v>#DIV/0!</v>
      </c>
      <c r="S535" s="13"/>
      <c r="T535" s="12"/>
      <c r="U535" s="11" t="e">
        <f t="shared" si="52"/>
        <v>#DIV/0!</v>
      </c>
    </row>
    <row r="536" spans="1:21" x14ac:dyDescent="0.35">
      <c r="A536" s="8">
        <v>500</v>
      </c>
      <c r="B536" s="10" t="s">
        <v>533</v>
      </c>
      <c r="C536" s="10" t="s">
        <v>548</v>
      </c>
      <c r="D536" s="13"/>
      <c r="E536" s="12" t="e">
        <f>#REF!</f>
        <v>#REF!</v>
      </c>
      <c r="F536" s="11" t="e">
        <f t="shared" si="53"/>
        <v>#REF!</v>
      </c>
      <c r="G536" s="13"/>
      <c r="H536" s="12"/>
      <c r="I536" s="11" t="e">
        <f t="shared" si="48"/>
        <v>#DIV/0!</v>
      </c>
      <c r="J536" s="13"/>
      <c r="K536" s="12"/>
      <c r="L536" s="11" t="e">
        <f t="shared" si="49"/>
        <v>#DIV/0!</v>
      </c>
      <c r="M536" s="13"/>
      <c r="N536" s="12"/>
      <c r="O536" s="11" t="e">
        <f t="shared" si="50"/>
        <v>#DIV/0!</v>
      </c>
      <c r="P536" s="13"/>
      <c r="Q536" s="12"/>
      <c r="R536" s="11" t="e">
        <f t="shared" si="51"/>
        <v>#DIV/0!</v>
      </c>
      <c r="S536" s="13"/>
      <c r="T536" s="12"/>
      <c r="U536" s="11" t="e">
        <f t="shared" si="52"/>
        <v>#DIV/0!</v>
      </c>
    </row>
    <row r="537" spans="1:21" x14ac:dyDescent="0.35">
      <c r="A537" s="8">
        <v>501</v>
      </c>
      <c r="B537" s="10" t="s">
        <v>533</v>
      </c>
      <c r="C537" s="10" t="s">
        <v>549</v>
      </c>
      <c r="D537" s="13"/>
      <c r="E537" s="12" t="e">
        <f>#REF!</f>
        <v>#REF!</v>
      </c>
      <c r="F537" s="11" t="e">
        <f t="shared" si="53"/>
        <v>#REF!</v>
      </c>
      <c r="G537" s="13"/>
      <c r="H537" s="12"/>
      <c r="I537" s="11" t="e">
        <f t="shared" si="48"/>
        <v>#DIV/0!</v>
      </c>
      <c r="J537" s="13"/>
      <c r="K537" s="12"/>
      <c r="L537" s="11" t="e">
        <f t="shared" si="49"/>
        <v>#DIV/0!</v>
      </c>
      <c r="M537" s="13"/>
      <c r="N537" s="12"/>
      <c r="O537" s="11" t="e">
        <f t="shared" si="50"/>
        <v>#DIV/0!</v>
      </c>
      <c r="P537" s="13"/>
      <c r="Q537" s="12"/>
      <c r="R537" s="11" t="e">
        <f t="shared" si="51"/>
        <v>#DIV/0!</v>
      </c>
      <c r="S537" s="13"/>
      <c r="T537" s="12"/>
      <c r="U537" s="11" t="e">
        <f t="shared" si="52"/>
        <v>#DIV/0!</v>
      </c>
    </row>
    <row r="538" spans="1:21" x14ac:dyDescent="0.35">
      <c r="A538" s="8">
        <v>502</v>
      </c>
      <c r="B538" s="10" t="s">
        <v>533</v>
      </c>
      <c r="C538" s="10" t="s">
        <v>550</v>
      </c>
      <c r="D538" s="13"/>
      <c r="E538" s="12" t="e">
        <f>#REF!</f>
        <v>#REF!</v>
      </c>
      <c r="F538" s="11" t="e">
        <f t="shared" si="53"/>
        <v>#REF!</v>
      </c>
      <c r="G538" s="13"/>
      <c r="H538" s="12"/>
      <c r="I538" s="11" t="e">
        <f t="shared" si="48"/>
        <v>#DIV/0!</v>
      </c>
      <c r="J538" s="13"/>
      <c r="K538" s="12"/>
      <c r="L538" s="11" t="e">
        <f t="shared" si="49"/>
        <v>#DIV/0!</v>
      </c>
      <c r="M538" s="13"/>
      <c r="N538" s="12"/>
      <c r="O538" s="11" t="e">
        <f t="shared" si="50"/>
        <v>#DIV/0!</v>
      </c>
      <c r="P538" s="13"/>
      <c r="Q538" s="12"/>
      <c r="R538" s="11" t="e">
        <f t="shared" si="51"/>
        <v>#DIV/0!</v>
      </c>
      <c r="S538" s="13"/>
      <c r="T538" s="12"/>
      <c r="U538" s="11" t="e">
        <f t="shared" si="52"/>
        <v>#DIV/0!</v>
      </c>
    </row>
    <row r="539" spans="1:21" x14ac:dyDescent="0.35">
      <c r="A539" s="8">
        <v>503</v>
      </c>
      <c r="B539" s="10" t="s">
        <v>533</v>
      </c>
      <c r="C539" s="10" t="s">
        <v>551</v>
      </c>
      <c r="D539" s="13"/>
      <c r="E539" s="12" t="e">
        <f>#REF!</f>
        <v>#REF!</v>
      </c>
      <c r="F539" s="11" t="e">
        <f t="shared" si="53"/>
        <v>#REF!</v>
      </c>
      <c r="G539" s="13"/>
      <c r="H539" s="12"/>
      <c r="I539" s="11" t="e">
        <f t="shared" si="48"/>
        <v>#DIV/0!</v>
      </c>
      <c r="J539" s="13"/>
      <c r="K539" s="12"/>
      <c r="L539" s="11" t="e">
        <f t="shared" si="49"/>
        <v>#DIV/0!</v>
      </c>
      <c r="M539" s="13"/>
      <c r="N539" s="12"/>
      <c r="O539" s="11" t="e">
        <f t="shared" si="50"/>
        <v>#DIV/0!</v>
      </c>
      <c r="P539" s="13"/>
      <c r="Q539" s="12"/>
      <c r="R539" s="11" t="e">
        <f t="shared" si="51"/>
        <v>#DIV/0!</v>
      </c>
      <c r="S539" s="13"/>
      <c r="T539" s="12"/>
      <c r="U539" s="11" t="e">
        <f t="shared" si="52"/>
        <v>#DIV/0!</v>
      </c>
    </row>
    <row r="540" spans="1:21" x14ac:dyDescent="0.35">
      <c r="A540" s="8">
        <v>504</v>
      </c>
      <c r="B540" s="10" t="s">
        <v>533</v>
      </c>
      <c r="C540" s="10" t="s">
        <v>552</v>
      </c>
      <c r="D540" s="13"/>
      <c r="E540" s="12" t="e">
        <f>#REF!</f>
        <v>#REF!</v>
      </c>
      <c r="F540" s="11" t="e">
        <f t="shared" si="53"/>
        <v>#REF!</v>
      </c>
      <c r="G540" s="13"/>
      <c r="H540" s="12"/>
      <c r="I540" s="11" t="e">
        <f t="shared" si="48"/>
        <v>#DIV/0!</v>
      </c>
      <c r="J540" s="13"/>
      <c r="K540" s="12"/>
      <c r="L540" s="11" t="e">
        <f t="shared" si="49"/>
        <v>#DIV/0!</v>
      </c>
      <c r="M540" s="13"/>
      <c r="N540" s="12"/>
      <c r="O540" s="11" t="e">
        <f t="shared" si="50"/>
        <v>#DIV/0!</v>
      </c>
      <c r="P540" s="13"/>
      <c r="Q540" s="12"/>
      <c r="R540" s="11" t="e">
        <f t="shared" si="51"/>
        <v>#DIV/0!</v>
      </c>
      <c r="S540" s="13"/>
      <c r="T540" s="12"/>
      <c r="U540" s="11" t="e">
        <f t="shared" si="52"/>
        <v>#DIV/0!</v>
      </c>
    </row>
    <row r="541" spans="1:21" x14ac:dyDescent="0.35">
      <c r="A541" s="8">
        <v>505</v>
      </c>
      <c r="B541" s="10" t="s">
        <v>533</v>
      </c>
      <c r="C541" s="10" t="s">
        <v>553</v>
      </c>
      <c r="D541" s="13"/>
      <c r="E541" s="12" t="e">
        <f>#REF!</f>
        <v>#REF!</v>
      </c>
      <c r="F541" s="11" t="e">
        <f t="shared" si="53"/>
        <v>#REF!</v>
      </c>
      <c r="G541" s="13"/>
      <c r="H541" s="12"/>
      <c r="I541" s="11" t="e">
        <f t="shared" si="48"/>
        <v>#DIV/0!</v>
      </c>
      <c r="J541" s="13"/>
      <c r="K541" s="12"/>
      <c r="L541" s="11" t="e">
        <f t="shared" si="49"/>
        <v>#DIV/0!</v>
      </c>
      <c r="M541" s="13"/>
      <c r="N541" s="12"/>
      <c r="O541" s="11" t="e">
        <f t="shared" si="50"/>
        <v>#DIV/0!</v>
      </c>
      <c r="P541" s="13"/>
      <c r="Q541" s="12"/>
      <c r="R541" s="11" t="e">
        <f t="shared" si="51"/>
        <v>#DIV/0!</v>
      </c>
      <c r="S541" s="13"/>
      <c r="T541" s="12"/>
      <c r="U541" s="11" t="e">
        <f t="shared" si="52"/>
        <v>#DIV/0!</v>
      </c>
    </row>
    <row r="542" spans="1:21" x14ac:dyDescent="0.35">
      <c r="A542" s="8">
        <v>506</v>
      </c>
      <c r="B542" s="10" t="s">
        <v>533</v>
      </c>
      <c r="C542" s="10" t="s">
        <v>554</v>
      </c>
      <c r="D542" s="13"/>
      <c r="E542" s="12" t="e">
        <f>#REF!</f>
        <v>#REF!</v>
      </c>
      <c r="F542" s="11" t="e">
        <f t="shared" si="53"/>
        <v>#REF!</v>
      </c>
      <c r="G542" s="13"/>
      <c r="H542" s="12"/>
      <c r="I542" s="11" t="e">
        <f t="shared" si="48"/>
        <v>#DIV/0!</v>
      </c>
      <c r="J542" s="13"/>
      <c r="K542" s="12"/>
      <c r="L542" s="11" t="e">
        <f t="shared" si="49"/>
        <v>#DIV/0!</v>
      </c>
      <c r="M542" s="13"/>
      <c r="N542" s="12"/>
      <c r="O542" s="11" t="e">
        <f t="shared" si="50"/>
        <v>#DIV/0!</v>
      </c>
      <c r="P542" s="13"/>
      <c r="Q542" s="12"/>
      <c r="R542" s="11" t="e">
        <f t="shared" si="51"/>
        <v>#DIV/0!</v>
      </c>
      <c r="S542" s="13"/>
      <c r="T542" s="12"/>
      <c r="U542" s="11" t="e">
        <f t="shared" si="52"/>
        <v>#DIV/0!</v>
      </c>
    </row>
    <row r="543" spans="1:21" x14ac:dyDescent="0.35">
      <c r="A543" s="8">
        <v>507</v>
      </c>
      <c r="B543" s="10" t="s">
        <v>533</v>
      </c>
      <c r="C543" s="10" t="s">
        <v>555</v>
      </c>
      <c r="D543" s="13"/>
      <c r="E543" s="12" t="e">
        <f>#REF!</f>
        <v>#REF!</v>
      </c>
      <c r="F543" s="11" t="e">
        <f t="shared" si="53"/>
        <v>#REF!</v>
      </c>
      <c r="G543" s="13"/>
      <c r="H543" s="12"/>
      <c r="I543" s="11" t="e">
        <f t="shared" si="48"/>
        <v>#DIV/0!</v>
      </c>
      <c r="J543" s="13"/>
      <c r="K543" s="12"/>
      <c r="L543" s="11" t="e">
        <f t="shared" si="49"/>
        <v>#DIV/0!</v>
      </c>
      <c r="M543" s="13"/>
      <c r="N543" s="12"/>
      <c r="O543" s="11" t="e">
        <f t="shared" si="50"/>
        <v>#DIV/0!</v>
      </c>
      <c r="P543" s="13"/>
      <c r="Q543" s="12"/>
      <c r="R543" s="11" t="e">
        <f t="shared" si="51"/>
        <v>#DIV/0!</v>
      </c>
      <c r="S543" s="13"/>
      <c r="T543" s="12"/>
      <c r="U543" s="11" t="e">
        <f t="shared" si="52"/>
        <v>#DIV/0!</v>
      </c>
    </row>
    <row r="544" spans="1:21" x14ac:dyDescent="0.35">
      <c r="A544" s="8">
        <v>508</v>
      </c>
      <c r="B544" s="10" t="s">
        <v>533</v>
      </c>
      <c r="C544" s="10" t="s">
        <v>556</v>
      </c>
      <c r="D544" s="13"/>
      <c r="E544" s="12" t="e">
        <f>#REF!</f>
        <v>#REF!</v>
      </c>
      <c r="F544" s="11" t="e">
        <f t="shared" si="53"/>
        <v>#REF!</v>
      </c>
      <c r="G544" s="13"/>
      <c r="H544" s="12"/>
      <c r="I544" s="11" t="e">
        <f t="shared" si="48"/>
        <v>#DIV/0!</v>
      </c>
      <c r="J544" s="13"/>
      <c r="K544" s="12"/>
      <c r="L544" s="11" t="e">
        <f t="shared" si="49"/>
        <v>#DIV/0!</v>
      </c>
      <c r="M544" s="13"/>
      <c r="N544" s="12"/>
      <c r="O544" s="11" t="e">
        <f t="shared" si="50"/>
        <v>#DIV/0!</v>
      </c>
      <c r="P544" s="13"/>
      <c r="Q544" s="12"/>
      <c r="R544" s="11" t="e">
        <f t="shared" si="51"/>
        <v>#DIV/0!</v>
      </c>
      <c r="S544" s="13"/>
      <c r="T544" s="12"/>
      <c r="U544" s="11" t="e">
        <f t="shared" si="52"/>
        <v>#DIV/0!</v>
      </c>
    </row>
    <row r="545" spans="1:21" x14ac:dyDescent="0.35">
      <c r="A545" s="8">
        <v>509</v>
      </c>
      <c r="B545" s="10" t="s">
        <v>533</v>
      </c>
      <c r="C545" s="10" t="s">
        <v>557</v>
      </c>
      <c r="D545" s="13"/>
      <c r="E545" s="12" t="e">
        <f>#REF!</f>
        <v>#REF!</v>
      </c>
      <c r="F545" s="11" t="e">
        <f t="shared" si="53"/>
        <v>#REF!</v>
      </c>
      <c r="G545" s="13"/>
      <c r="H545" s="12"/>
      <c r="I545" s="11" t="e">
        <f t="shared" si="48"/>
        <v>#DIV/0!</v>
      </c>
      <c r="J545" s="13"/>
      <c r="K545" s="12"/>
      <c r="L545" s="11" t="e">
        <f t="shared" si="49"/>
        <v>#DIV/0!</v>
      </c>
      <c r="M545" s="13"/>
      <c r="N545" s="12"/>
      <c r="O545" s="11" t="e">
        <f t="shared" si="50"/>
        <v>#DIV/0!</v>
      </c>
      <c r="P545" s="13"/>
      <c r="Q545" s="12"/>
      <c r="R545" s="11" t="e">
        <f t="shared" si="51"/>
        <v>#DIV/0!</v>
      </c>
      <c r="S545" s="13"/>
      <c r="T545" s="12"/>
      <c r="U545" s="11" t="e">
        <f t="shared" si="52"/>
        <v>#DIV/0!</v>
      </c>
    </row>
    <row r="546" spans="1:21" x14ac:dyDescent="0.35">
      <c r="A546" s="8">
        <v>510</v>
      </c>
      <c r="B546" s="10" t="s">
        <v>533</v>
      </c>
      <c r="C546" s="10" t="s">
        <v>558</v>
      </c>
      <c r="D546" s="13"/>
      <c r="E546" s="12" t="e">
        <f>#REF!</f>
        <v>#REF!</v>
      </c>
      <c r="F546" s="11" t="e">
        <f t="shared" si="53"/>
        <v>#REF!</v>
      </c>
      <c r="G546" s="13"/>
      <c r="H546" s="12"/>
      <c r="I546" s="11" t="e">
        <f t="shared" si="48"/>
        <v>#DIV/0!</v>
      </c>
      <c r="J546" s="13"/>
      <c r="K546" s="12"/>
      <c r="L546" s="11" t="e">
        <f t="shared" si="49"/>
        <v>#DIV/0!</v>
      </c>
      <c r="M546" s="13"/>
      <c r="N546" s="12"/>
      <c r="O546" s="11" t="e">
        <f t="shared" si="50"/>
        <v>#DIV/0!</v>
      </c>
      <c r="P546" s="13"/>
      <c r="Q546" s="12"/>
      <c r="R546" s="11" t="e">
        <f t="shared" si="51"/>
        <v>#DIV/0!</v>
      </c>
      <c r="S546" s="13"/>
      <c r="T546" s="12"/>
      <c r="U546" s="11" t="e">
        <f t="shared" si="52"/>
        <v>#DIV/0!</v>
      </c>
    </row>
    <row r="547" spans="1:21" x14ac:dyDescent="0.35">
      <c r="A547" s="8">
        <v>511</v>
      </c>
      <c r="B547" s="10" t="s">
        <v>533</v>
      </c>
      <c r="C547" s="10" t="s">
        <v>559</v>
      </c>
      <c r="D547" s="13"/>
      <c r="E547" s="12" t="e">
        <f>#REF!</f>
        <v>#REF!</v>
      </c>
      <c r="F547" s="11" t="e">
        <f t="shared" si="53"/>
        <v>#REF!</v>
      </c>
      <c r="G547" s="13"/>
      <c r="H547" s="12"/>
      <c r="I547" s="11" t="e">
        <f t="shared" si="48"/>
        <v>#DIV/0!</v>
      </c>
      <c r="J547" s="13"/>
      <c r="K547" s="12"/>
      <c r="L547" s="11" t="e">
        <f t="shared" si="49"/>
        <v>#DIV/0!</v>
      </c>
      <c r="M547" s="13"/>
      <c r="N547" s="12"/>
      <c r="O547" s="11" t="e">
        <f t="shared" si="50"/>
        <v>#DIV/0!</v>
      </c>
      <c r="P547" s="13"/>
      <c r="Q547" s="12"/>
      <c r="R547" s="11" t="e">
        <f t="shared" si="51"/>
        <v>#DIV/0!</v>
      </c>
      <c r="S547" s="13"/>
      <c r="T547" s="12"/>
      <c r="U547" s="11" t="e">
        <f t="shared" si="52"/>
        <v>#DIV/0!</v>
      </c>
    </row>
    <row r="548" spans="1:21" x14ac:dyDescent="0.35">
      <c r="A548" s="8">
        <v>512</v>
      </c>
      <c r="B548" s="10" t="s">
        <v>533</v>
      </c>
      <c r="C548" s="10" t="s">
        <v>560</v>
      </c>
      <c r="D548" s="13"/>
      <c r="E548" s="12" t="e">
        <f>#REF!</f>
        <v>#REF!</v>
      </c>
      <c r="F548" s="11" t="e">
        <f t="shared" si="53"/>
        <v>#REF!</v>
      </c>
      <c r="G548" s="13"/>
      <c r="H548" s="12"/>
      <c r="I548" s="11" t="e">
        <f t="shared" si="48"/>
        <v>#DIV/0!</v>
      </c>
      <c r="J548" s="13"/>
      <c r="K548" s="12"/>
      <c r="L548" s="11" t="e">
        <f t="shared" si="49"/>
        <v>#DIV/0!</v>
      </c>
      <c r="M548" s="13"/>
      <c r="N548" s="12"/>
      <c r="O548" s="11" t="e">
        <f t="shared" si="50"/>
        <v>#DIV/0!</v>
      </c>
      <c r="P548" s="13"/>
      <c r="Q548" s="12"/>
      <c r="R548" s="11" t="e">
        <f t="shared" si="51"/>
        <v>#DIV/0!</v>
      </c>
      <c r="S548" s="13"/>
      <c r="T548" s="12"/>
      <c r="U548" s="11" t="e">
        <f t="shared" si="52"/>
        <v>#DIV/0!</v>
      </c>
    </row>
    <row r="549" spans="1:21" x14ac:dyDescent="0.35">
      <c r="A549" s="8">
        <v>513</v>
      </c>
      <c r="B549" s="10" t="s">
        <v>533</v>
      </c>
      <c r="C549" s="10" t="s">
        <v>561</v>
      </c>
      <c r="D549" s="13"/>
      <c r="E549" s="12" t="e">
        <f>#REF!</f>
        <v>#REF!</v>
      </c>
      <c r="F549" s="11" t="e">
        <f t="shared" si="53"/>
        <v>#REF!</v>
      </c>
      <c r="G549" s="13"/>
      <c r="H549" s="12"/>
      <c r="I549" s="11" t="e">
        <f t="shared" si="48"/>
        <v>#DIV/0!</v>
      </c>
      <c r="J549" s="13"/>
      <c r="K549" s="12"/>
      <c r="L549" s="11" t="e">
        <f t="shared" si="49"/>
        <v>#DIV/0!</v>
      </c>
      <c r="M549" s="13"/>
      <c r="N549" s="12"/>
      <c r="O549" s="11" t="e">
        <f t="shared" si="50"/>
        <v>#DIV/0!</v>
      </c>
      <c r="P549" s="13"/>
      <c r="Q549" s="12"/>
      <c r="R549" s="11" t="e">
        <f t="shared" si="51"/>
        <v>#DIV/0!</v>
      </c>
      <c r="S549" s="13"/>
      <c r="T549" s="12"/>
      <c r="U549" s="11" t="e">
        <f t="shared" si="52"/>
        <v>#DIV/0!</v>
      </c>
    </row>
    <row r="550" spans="1:21" x14ac:dyDescent="0.35">
      <c r="A550" s="8">
        <v>514</v>
      </c>
      <c r="B550" s="10" t="s">
        <v>533</v>
      </c>
      <c r="C550" s="10" t="s">
        <v>562</v>
      </c>
      <c r="D550" s="13"/>
      <c r="E550" s="12" t="e">
        <f>#REF!</f>
        <v>#REF!</v>
      </c>
      <c r="F550" s="11" t="e">
        <f t="shared" si="53"/>
        <v>#REF!</v>
      </c>
      <c r="G550" s="13"/>
      <c r="H550" s="12"/>
      <c r="I550" s="11" t="e">
        <f t="shared" si="48"/>
        <v>#DIV/0!</v>
      </c>
      <c r="J550" s="13"/>
      <c r="K550" s="12"/>
      <c r="L550" s="11" t="e">
        <f t="shared" si="49"/>
        <v>#DIV/0!</v>
      </c>
      <c r="M550" s="13"/>
      <c r="N550" s="12"/>
      <c r="O550" s="11" t="e">
        <f t="shared" si="50"/>
        <v>#DIV/0!</v>
      </c>
      <c r="P550" s="13"/>
      <c r="Q550" s="12"/>
      <c r="R550" s="11" t="e">
        <f t="shared" si="51"/>
        <v>#DIV/0!</v>
      </c>
      <c r="S550" s="13"/>
      <c r="T550" s="12"/>
      <c r="U550" s="11" t="e">
        <f t="shared" si="52"/>
        <v>#DIV/0!</v>
      </c>
    </row>
    <row r="551" spans="1:21" x14ac:dyDescent="0.35">
      <c r="A551" s="16"/>
      <c r="B551" s="16" t="s">
        <v>533</v>
      </c>
      <c r="C551" s="16"/>
      <c r="D551" s="13"/>
      <c r="E551" s="12" t="e">
        <f>#REF!</f>
        <v>#REF!</v>
      </c>
      <c r="F551" s="11" t="e">
        <f t="shared" si="53"/>
        <v>#REF!</v>
      </c>
      <c r="G551" s="13"/>
      <c r="H551" s="12"/>
      <c r="I551" s="11" t="e">
        <f t="shared" si="48"/>
        <v>#DIV/0!</v>
      </c>
      <c r="J551" s="13"/>
      <c r="K551" s="12"/>
      <c r="L551" s="11" t="e">
        <f t="shared" si="49"/>
        <v>#DIV/0!</v>
      </c>
      <c r="M551" s="13"/>
      <c r="N551" s="12"/>
      <c r="O551" s="11" t="e">
        <f t="shared" si="50"/>
        <v>#DIV/0!</v>
      </c>
      <c r="P551" s="13"/>
      <c r="Q551" s="12"/>
      <c r="R551" s="11" t="e">
        <f t="shared" si="51"/>
        <v>#DIV/0!</v>
      </c>
      <c r="S551" s="13"/>
      <c r="T551" s="12"/>
      <c r="U551" s="11" t="e">
        <f t="shared" si="52"/>
        <v>#DIV/0!</v>
      </c>
    </row>
    <row r="552" spans="1:21" x14ac:dyDescent="0.35">
      <c r="A552" s="16"/>
      <c r="B552" s="16" t="s">
        <v>563</v>
      </c>
      <c r="C552" s="16"/>
      <c r="D552" s="13"/>
      <c r="E552" s="12" t="e">
        <f>#REF!</f>
        <v>#REF!</v>
      </c>
      <c r="F552" s="11" t="e">
        <f t="shared" si="53"/>
        <v>#REF!</v>
      </c>
      <c r="G552" s="13"/>
      <c r="H552" s="12"/>
      <c r="I552" s="11" t="e">
        <f t="shared" si="48"/>
        <v>#DIV/0!</v>
      </c>
      <c r="J552" s="13"/>
      <c r="K552" s="12"/>
      <c r="L552" s="11" t="e">
        <f t="shared" si="49"/>
        <v>#DIV/0!</v>
      </c>
      <c r="M552" s="13"/>
      <c r="N552" s="12"/>
      <c r="O552" s="11" t="e">
        <f t="shared" si="50"/>
        <v>#DIV/0!</v>
      </c>
      <c r="P552" s="13"/>
      <c r="Q552" s="12"/>
      <c r="R552" s="11" t="e">
        <f t="shared" si="51"/>
        <v>#DIV/0!</v>
      </c>
      <c r="S552" s="13"/>
      <c r="T552" s="12"/>
      <c r="U552" s="11" t="e">
        <f t="shared" si="52"/>
        <v>#DIV/0!</v>
      </c>
    </row>
  </sheetData>
  <autoFilter ref="A3:F552" xr:uid="{00000000-0009-0000-0000-000005000000}"/>
  <mergeCells count="10">
    <mergeCell ref="A1:C1"/>
    <mergeCell ref="D2:F2"/>
    <mergeCell ref="G2:I2"/>
    <mergeCell ref="J2:L2"/>
    <mergeCell ref="M2:O2"/>
    <mergeCell ref="P2:R2"/>
    <mergeCell ref="S2:U2"/>
    <mergeCell ref="A2:A3"/>
    <mergeCell ref="B2:B3"/>
    <mergeCell ref="C2:C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FE112-A704-4990-AFE1-E421746D6269}">
  <sheetPr>
    <tabColor rgb="FF00B050"/>
  </sheetPr>
  <dimension ref="A1:AG173"/>
  <sheetViews>
    <sheetView workbookViewId="0">
      <selection activeCell="F18" sqref="F18"/>
    </sheetView>
  </sheetViews>
  <sheetFormatPr defaultColWidth="9.1796875" defaultRowHeight="12.5" x14ac:dyDescent="0.25"/>
  <cols>
    <col min="1" max="1" width="5.453125" style="164" customWidth="1"/>
    <col min="2" max="2" width="23.54296875" style="164" customWidth="1"/>
    <col min="3" max="9" width="12.54296875" style="164" customWidth="1"/>
    <col min="10" max="10" width="10.54296875" style="164" customWidth="1"/>
    <col min="11" max="25" width="12.54296875" style="164" customWidth="1"/>
    <col min="26" max="26" width="18.7265625" style="164" customWidth="1"/>
    <col min="27" max="28" width="12.54296875" style="164" customWidth="1"/>
    <col min="29" max="29" width="13" style="166" customWidth="1"/>
    <col min="30" max="30" width="9.54296875" style="164" customWidth="1"/>
    <col min="31" max="31" width="16.26953125" style="164" customWidth="1"/>
    <col min="32" max="16384" width="9.1796875" style="164"/>
  </cols>
  <sheetData>
    <row r="1" spans="1:33" ht="15" customHeight="1" x14ac:dyDescent="0.35">
      <c r="A1" s="296" t="s">
        <v>740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</row>
    <row r="2" spans="1:33" ht="15" customHeight="1" x14ac:dyDescent="0.3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5"/>
      <c r="AD2" s="163"/>
      <c r="AE2" s="163"/>
    </row>
    <row r="3" spans="1:33" ht="14.5" x14ac:dyDescent="0.35">
      <c r="B3" t="s">
        <v>741</v>
      </c>
      <c r="C3" t="s">
        <v>742</v>
      </c>
    </row>
    <row r="4" spans="1:33" ht="14.5" x14ac:dyDescent="0.35">
      <c r="B4"/>
      <c r="C4"/>
    </row>
    <row r="5" spans="1:33" ht="14.25" customHeight="1" x14ac:dyDescent="0.25">
      <c r="A5" s="284" t="s">
        <v>743</v>
      </c>
      <c r="B5" s="284" t="s">
        <v>744</v>
      </c>
      <c r="C5" s="272" t="s">
        <v>745</v>
      </c>
      <c r="D5" s="272"/>
      <c r="E5" s="272"/>
      <c r="F5" s="272"/>
      <c r="G5" s="272"/>
      <c r="H5" s="273" t="s">
        <v>746</v>
      </c>
      <c r="I5" s="273"/>
      <c r="J5" s="273"/>
      <c r="K5" s="273"/>
      <c r="L5" s="273"/>
      <c r="M5" s="272" t="s">
        <v>747</v>
      </c>
      <c r="N5" s="272"/>
      <c r="O5" s="272"/>
      <c r="P5" s="272"/>
      <c r="Q5" s="272"/>
      <c r="R5" s="274" t="s">
        <v>748</v>
      </c>
      <c r="S5" s="274"/>
      <c r="T5" s="274"/>
      <c r="U5" s="274"/>
      <c r="V5" s="274"/>
      <c r="W5" s="291" t="s">
        <v>749</v>
      </c>
      <c r="X5" s="292"/>
      <c r="Y5" s="292"/>
      <c r="Z5" s="292"/>
      <c r="AA5" s="292"/>
      <c r="AB5" s="284" t="s">
        <v>750</v>
      </c>
      <c r="AC5" s="285" t="s">
        <v>751</v>
      </c>
      <c r="AD5" s="284" t="s">
        <v>752</v>
      </c>
      <c r="AE5" s="286" t="s">
        <v>753</v>
      </c>
    </row>
    <row r="6" spans="1:33" ht="14.25" customHeight="1" x14ac:dyDescent="0.25">
      <c r="A6" s="284"/>
      <c r="B6" s="284"/>
      <c r="C6" s="167" t="s">
        <v>754</v>
      </c>
      <c r="D6" s="167" t="s">
        <v>755</v>
      </c>
      <c r="E6" s="167" t="s">
        <v>756</v>
      </c>
      <c r="F6" s="167" t="s">
        <v>757</v>
      </c>
      <c r="G6" s="167" t="s">
        <v>758</v>
      </c>
      <c r="H6" s="167" t="s">
        <v>754</v>
      </c>
      <c r="I6" s="167" t="s">
        <v>755</v>
      </c>
      <c r="J6" s="167" t="s">
        <v>756</v>
      </c>
      <c r="K6" s="167" t="s">
        <v>757</v>
      </c>
      <c r="L6" s="167" t="s">
        <v>758</v>
      </c>
      <c r="M6" s="167" t="s">
        <v>754</v>
      </c>
      <c r="N6" s="167" t="s">
        <v>755</v>
      </c>
      <c r="O6" s="167" t="s">
        <v>756</v>
      </c>
      <c r="P6" s="167" t="s">
        <v>757</v>
      </c>
      <c r="Q6" s="167" t="s">
        <v>758</v>
      </c>
      <c r="R6" s="167" t="s">
        <v>754</v>
      </c>
      <c r="S6" s="167" t="s">
        <v>755</v>
      </c>
      <c r="T6" s="167" t="s">
        <v>756</v>
      </c>
      <c r="U6" s="167" t="s">
        <v>757</v>
      </c>
      <c r="V6" s="167" t="s">
        <v>758</v>
      </c>
      <c r="W6" s="167" t="s">
        <v>754</v>
      </c>
      <c r="X6" s="167" t="s">
        <v>755</v>
      </c>
      <c r="Y6" s="167" t="s">
        <v>756</v>
      </c>
      <c r="Z6" s="167" t="s">
        <v>757</v>
      </c>
      <c r="AA6" s="167" t="s">
        <v>758</v>
      </c>
      <c r="AB6" s="284"/>
      <c r="AC6" s="285"/>
      <c r="AD6" s="284"/>
      <c r="AE6" s="286"/>
    </row>
    <row r="7" spans="1:33" ht="12.75" customHeight="1" x14ac:dyDescent="0.25">
      <c r="A7" s="284"/>
      <c r="B7" s="284"/>
      <c r="C7" s="168">
        <v>45292</v>
      </c>
      <c r="D7" s="168">
        <v>45293</v>
      </c>
      <c r="E7" s="168">
        <v>45294</v>
      </c>
      <c r="F7" s="168">
        <v>45295</v>
      </c>
      <c r="G7" s="168">
        <v>45296</v>
      </c>
      <c r="H7" s="168">
        <v>45299</v>
      </c>
      <c r="I7" s="168">
        <v>45300</v>
      </c>
      <c r="J7" s="168">
        <v>45301</v>
      </c>
      <c r="K7" s="168">
        <v>45302</v>
      </c>
      <c r="L7" s="168">
        <v>45303</v>
      </c>
      <c r="M7" s="168">
        <v>45306</v>
      </c>
      <c r="N7" s="168">
        <v>45307</v>
      </c>
      <c r="O7" s="168">
        <v>45308</v>
      </c>
      <c r="P7" s="168">
        <v>45309</v>
      </c>
      <c r="Q7" s="168">
        <v>45310</v>
      </c>
      <c r="R7" s="168">
        <v>45313</v>
      </c>
      <c r="S7" s="168">
        <v>45314</v>
      </c>
      <c r="T7" s="168">
        <v>45315</v>
      </c>
      <c r="U7" s="168">
        <v>45316</v>
      </c>
      <c r="V7" s="168">
        <v>45317</v>
      </c>
      <c r="W7" s="168">
        <v>45320</v>
      </c>
      <c r="X7" s="168">
        <v>45321</v>
      </c>
      <c r="Y7" s="168">
        <v>45322</v>
      </c>
      <c r="Z7" s="168">
        <v>45323</v>
      </c>
      <c r="AA7" s="168">
        <v>45324</v>
      </c>
      <c r="AB7" s="284"/>
      <c r="AC7" s="285"/>
      <c r="AD7" s="284"/>
      <c r="AE7" s="286"/>
    </row>
    <row r="8" spans="1:33" x14ac:dyDescent="0.25">
      <c r="A8" s="169"/>
      <c r="B8" s="170"/>
      <c r="C8" s="287" t="s">
        <v>759</v>
      </c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1"/>
      <c r="AD8" s="170"/>
      <c r="AE8" s="170"/>
    </row>
    <row r="9" spans="1:33" ht="13" x14ac:dyDescent="0.25">
      <c r="A9" s="169">
        <v>1</v>
      </c>
      <c r="B9" s="172" t="s">
        <v>760</v>
      </c>
      <c r="C9" s="288"/>
      <c r="D9" s="173">
        <v>11000</v>
      </c>
      <c r="E9" s="174">
        <v>11000</v>
      </c>
      <c r="F9" s="174">
        <v>11000</v>
      </c>
      <c r="G9" s="174">
        <v>11000</v>
      </c>
      <c r="H9" s="174">
        <v>11000</v>
      </c>
      <c r="I9" s="174">
        <v>11000</v>
      </c>
      <c r="J9" s="174">
        <v>11000</v>
      </c>
      <c r="K9" s="174">
        <v>11000</v>
      </c>
      <c r="L9" s="174">
        <v>11000</v>
      </c>
      <c r="M9" s="174">
        <v>11000</v>
      </c>
      <c r="N9" s="174">
        <v>11000</v>
      </c>
      <c r="O9" s="174">
        <v>11000</v>
      </c>
      <c r="P9" s="174">
        <v>11000</v>
      </c>
      <c r="Q9" s="174">
        <v>11000</v>
      </c>
      <c r="R9" s="174">
        <v>11000</v>
      </c>
      <c r="S9" s="174">
        <v>11000</v>
      </c>
      <c r="T9" s="174">
        <v>11000</v>
      </c>
      <c r="U9" s="174">
        <v>11000</v>
      </c>
      <c r="V9" s="174">
        <v>11000</v>
      </c>
      <c r="W9" s="174">
        <v>11000</v>
      </c>
      <c r="X9" s="174">
        <v>11000</v>
      </c>
      <c r="Y9" s="174">
        <v>11000</v>
      </c>
      <c r="Z9" s="175">
        <v>11000</v>
      </c>
      <c r="AA9" s="175">
        <v>11000</v>
      </c>
      <c r="AB9" s="176">
        <f>_xlfn.STDEV.P(D9:AA9)</f>
        <v>0</v>
      </c>
      <c r="AC9" s="171">
        <f t="shared" ref="AC9:AC14" si="0">AVERAGE(C9:AA9)</f>
        <v>11000</v>
      </c>
      <c r="AD9" s="177">
        <f t="shared" ref="AD9:AD14" si="1">(AB9/AC9)*100</f>
        <v>0</v>
      </c>
      <c r="AE9" s="178" t="str">
        <f>IF(AD9&lt;=10,"Wajar","Perlu Intervensi")</f>
        <v>Wajar</v>
      </c>
      <c r="AG9" s="164">
        <v>0</v>
      </c>
    </row>
    <row r="10" spans="1:33" ht="13" x14ac:dyDescent="0.25">
      <c r="A10" s="169">
        <v>2</v>
      </c>
      <c r="B10" s="172" t="s">
        <v>761</v>
      </c>
      <c r="C10" s="288"/>
      <c r="D10" s="173">
        <v>8000</v>
      </c>
      <c r="E10" s="174">
        <v>8000</v>
      </c>
      <c r="F10" s="174">
        <v>8000</v>
      </c>
      <c r="G10" s="174">
        <v>8000</v>
      </c>
      <c r="H10" s="174">
        <v>8000</v>
      </c>
      <c r="I10" s="174">
        <v>8000</v>
      </c>
      <c r="J10" s="174">
        <v>8000</v>
      </c>
      <c r="K10" s="174">
        <v>8000</v>
      </c>
      <c r="L10" s="174">
        <v>8000</v>
      </c>
      <c r="M10" s="174">
        <v>8000</v>
      </c>
      <c r="N10" s="174">
        <v>8000</v>
      </c>
      <c r="O10" s="174">
        <v>8000</v>
      </c>
      <c r="P10" s="174">
        <v>8000</v>
      </c>
      <c r="Q10" s="174">
        <v>8000</v>
      </c>
      <c r="R10" s="174">
        <v>8000</v>
      </c>
      <c r="S10" s="174">
        <v>8000</v>
      </c>
      <c r="T10" s="174">
        <v>8000</v>
      </c>
      <c r="U10" s="174">
        <v>8000</v>
      </c>
      <c r="V10" s="174">
        <v>8000</v>
      </c>
      <c r="W10" s="174">
        <v>8000</v>
      </c>
      <c r="X10" s="174">
        <v>8000</v>
      </c>
      <c r="Y10" s="174">
        <v>8000</v>
      </c>
      <c r="Z10" s="175">
        <v>8000</v>
      </c>
      <c r="AA10" s="175">
        <v>8000</v>
      </c>
      <c r="AB10" s="176">
        <f t="shared" ref="AB10:AB14" si="2">_xlfn.STDEV.P(C10:AA10)</f>
        <v>0</v>
      </c>
      <c r="AC10" s="171">
        <f t="shared" si="0"/>
        <v>8000</v>
      </c>
      <c r="AD10" s="177">
        <f t="shared" si="1"/>
        <v>0</v>
      </c>
      <c r="AE10" s="178" t="str">
        <f>IF(AD10&lt;=10,"Wajar","Perlu Intervensi")</f>
        <v>Wajar</v>
      </c>
      <c r="AG10" s="164">
        <v>0</v>
      </c>
    </row>
    <row r="11" spans="1:33" ht="13" x14ac:dyDescent="0.25">
      <c r="A11" s="169">
        <v>3</v>
      </c>
      <c r="B11" s="172" t="s">
        <v>762</v>
      </c>
      <c r="C11" s="288"/>
      <c r="D11" s="173">
        <v>52000</v>
      </c>
      <c r="E11" s="174">
        <v>52000</v>
      </c>
      <c r="F11" s="174">
        <v>52000</v>
      </c>
      <c r="G11" s="174">
        <v>52000</v>
      </c>
      <c r="H11" s="174">
        <v>52000</v>
      </c>
      <c r="I11" s="174">
        <v>51000</v>
      </c>
      <c r="J11" s="174">
        <v>51000</v>
      </c>
      <c r="K11" s="174">
        <v>49000</v>
      </c>
      <c r="L11" s="174">
        <v>49000</v>
      </c>
      <c r="M11" s="174">
        <v>49000</v>
      </c>
      <c r="N11" s="174">
        <v>49000</v>
      </c>
      <c r="O11" s="174">
        <v>46000</v>
      </c>
      <c r="P11" s="174">
        <v>46000</v>
      </c>
      <c r="Q11" s="174">
        <v>46000</v>
      </c>
      <c r="R11" s="174">
        <v>37000</v>
      </c>
      <c r="S11" s="174">
        <v>37000</v>
      </c>
      <c r="T11" s="174">
        <v>35000</v>
      </c>
      <c r="U11" s="174">
        <v>35000</v>
      </c>
      <c r="V11" s="174">
        <v>35000</v>
      </c>
      <c r="W11" s="174">
        <v>35000</v>
      </c>
      <c r="X11" s="174">
        <v>35000</v>
      </c>
      <c r="Y11" s="174">
        <v>35000</v>
      </c>
      <c r="Z11" s="175">
        <v>35000</v>
      </c>
      <c r="AA11" s="175">
        <v>35000</v>
      </c>
      <c r="AB11" s="176">
        <f t="shared" si="2"/>
        <v>7287.2605735397347</v>
      </c>
      <c r="AC11" s="171">
        <f t="shared" si="0"/>
        <v>43750</v>
      </c>
      <c r="AD11" s="177">
        <f t="shared" si="1"/>
        <v>16.656595596662253</v>
      </c>
      <c r="AE11" s="178" t="str">
        <f>IF(AD11&lt;=10,"Wajar","Perlu Intervensi")</f>
        <v>Perlu Intervensi</v>
      </c>
      <c r="AG11" s="164">
        <v>16.656595596662253</v>
      </c>
    </row>
    <row r="12" spans="1:33" ht="13" x14ac:dyDescent="0.25">
      <c r="A12" s="169">
        <v>4</v>
      </c>
      <c r="B12" s="172" t="s">
        <v>763</v>
      </c>
      <c r="C12" s="288"/>
      <c r="D12" s="173">
        <v>30000</v>
      </c>
      <c r="E12" s="174">
        <v>30000</v>
      </c>
      <c r="F12" s="174">
        <v>30000</v>
      </c>
      <c r="G12" s="174">
        <v>30000</v>
      </c>
      <c r="H12" s="174">
        <v>30000</v>
      </c>
      <c r="I12" s="174">
        <v>30000</v>
      </c>
      <c r="J12" s="174">
        <v>30000</v>
      </c>
      <c r="K12" s="174">
        <v>30000</v>
      </c>
      <c r="L12" s="174">
        <v>30000</v>
      </c>
      <c r="M12" s="174">
        <v>30000</v>
      </c>
      <c r="N12" s="174">
        <v>30000</v>
      </c>
      <c r="O12" s="174">
        <v>30000</v>
      </c>
      <c r="P12" s="174">
        <v>30000</v>
      </c>
      <c r="Q12" s="174">
        <v>30000</v>
      </c>
      <c r="R12" s="174">
        <v>30000</v>
      </c>
      <c r="S12" s="174">
        <v>30000</v>
      </c>
      <c r="T12" s="174">
        <v>30000</v>
      </c>
      <c r="U12" s="174">
        <v>30000</v>
      </c>
      <c r="V12" s="174">
        <v>30000</v>
      </c>
      <c r="W12" s="174">
        <v>30000</v>
      </c>
      <c r="X12" s="174">
        <v>30000</v>
      </c>
      <c r="Y12" s="174">
        <v>30000</v>
      </c>
      <c r="Z12" s="175">
        <v>30000</v>
      </c>
      <c r="AA12" s="175">
        <v>30000</v>
      </c>
      <c r="AB12" s="176">
        <f t="shared" si="2"/>
        <v>0</v>
      </c>
      <c r="AC12" s="171">
        <f t="shared" si="0"/>
        <v>30000</v>
      </c>
      <c r="AD12" s="177">
        <f t="shared" si="1"/>
        <v>0</v>
      </c>
      <c r="AE12" s="178" t="str">
        <f>IF(AD12&lt;=10,"Wajar","Perlu Intervensi")</f>
        <v>Wajar</v>
      </c>
      <c r="AG12" s="164">
        <v>0</v>
      </c>
    </row>
    <row r="13" spans="1:33" ht="13" x14ac:dyDescent="0.25">
      <c r="A13" s="169">
        <v>5</v>
      </c>
      <c r="B13" s="172" t="s">
        <v>764</v>
      </c>
      <c r="C13" s="288"/>
      <c r="D13" s="173">
        <v>18000</v>
      </c>
      <c r="E13" s="174">
        <v>18000</v>
      </c>
      <c r="F13" s="174">
        <v>18000</v>
      </c>
      <c r="G13" s="174">
        <v>18000</v>
      </c>
      <c r="H13" s="174">
        <v>18000</v>
      </c>
      <c r="I13" s="174">
        <v>18000</v>
      </c>
      <c r="J13" s="174">
        <v>18000</v>
      </c>
      <c r="K13" s="174">
        <v>17000</v>
      </c>
      <c r="L13" s="174">
        <v>17000</v>
      </c>
      <c r="M13" s="174">
        <v>17000</v>
      </c>
      <c r="N13" s="174">
        <v>17000</v>
      </c>
      <c r="O13" s="174">
        <v>17000</v>
      </c>
      <c r="P13" s="174">
        <v>17000</v>
      </c>
      <c r="Q13" s="174">
        <v>17000</v>
      </c>
      <c r="R13" s="174">
        <v>17000</v>
      </c>
      <c r="S13" s="174">
        <v>17000</v>
      </c>
      <c r="T13" s="174">
        <v>17000</v>
      </c>
      <c r="U13" s="174">
        <v>17000</v>
      </c>
      <c r="V13" s="174">
        <v>17000</v>
      </c>
      <c r="W13" s="174">
        <v>17000</v>
      </c>
      <c r="X13" s="174">
        <v>17000</v>
      </c>
      <c r="Y13" s="174">
        <v>17000</v>
      </c>
      <c r="Z13" s="175">
        <v>17000</v>
      </c>
      <c r="AA13" s="175">
        <v>17000</v>
      </c>
      <c r="AB13" s="176">
        <f t="shared" si="2"/>
        <v>454.5296714431546</v>
      </c>
      <c r="AC13" s="171">
        <f t="shared" si="0"/>
        <v>17291.666666666668</v>
      </c>
      <c r="AD13" s="177">
        <f t="shared" si="1"/>
        <v>2.6286053288278817</v>
      </c>
      <c r="AE13" s="178" t="str">
        <f t="shared" ref="AE13:AE14" si="3">IF(AD13&lt;=10,"Wajar","Perlu Intervensi")</f>
        <v>Wajar</v>
      </c>
      <c r="AG13" s="164">
        <v>2.6286053288278817</v>
      </c>
    </row>
    <row r="14" spans="1:33" ht="13" x14ac:dyDescent="0.25">
      <c r="A14" s="169">
        <v>6</v>
      </c>
      <c r="B14" s="172" t="s">
        <v>765</v>
      </c>
      <c r="C14" s="289"/>
      <c r="D14" s="173">
        <v>17000</v>
      </c>
      <c r="E14" s="174">
        <v>17000</v>
      </c>
      <c r="F14" s="174">
        <v>17000</v>
      </c>
      <c r="G14" s="174">
        <v>17000</v>
      </c>
      <c r="H14" s="174">
        <v>17000</v>
      </c>
      <c r="I14" s="174">
        <v>17000</v>
      </c>
      <c r="J14" s="174">
        <v>17000</v>
      </c>
      <c r="K14" s="174">
        <v>17000</v>
      </c>
      <c r="L14" s="174">
        <v>17000</v>
      </c>
      <c r="M14" s="174">
        <v>17000</v>
      </c>
      <c r="N14" s="174">
        <v>17000</v>
      </c>
      <c r="O14" s="174">
        <v>17000</v>
      </c>
      <c r="P14" s="174">
        <v>17000</v>
      </c>
      <c r="Q14" s="174">
        <v>17000</v>
      </c>
      <c r="R14" s="174">
        <v>17000</v>
      </c>
      <c r="S14" s="174">
        <v>17000</v>
      </c>
      <c r="T14" s="174">
        <v>17000</v>
      </c>
      <c r="U14" s="174">
        <v>17000</v>
      </c>
      <c r="V14" s="174">
        <v>17000</v>
      </c>
      <c r="W14" s="174">
        <v>17000</v>
      </c>
      <c r="X14" s="174">
        <v>17000</v>
      </c>
      <c r="Y14" s="174">
        <v>17000</v>
      </c>
      <c r="Z14" s="175">
        <v>17000</v>
      </c>
      <c r="AA14" s="175">
        <v>17000</v>
      </c>
      <c r="AB14" s="176">
        <f t="shared" si="2"/>
        <v>0</v>
      </c>
      <c r="AC14" s="171">
        <f t="shared" si="0"/>
        <v>17000</v>
      </c>
      <c r="AD14" s="177">
        <f t="shared" si="1"/>
        <v>0</v>
      </c>
      <c r="AE14" s="178" t="str">
        <f t="shared" si="3"/>
        <v>Wajar</v>
      </c>
      <c r="AG14" s="164">
        <v>0</v>
      </c>
    </row>
    <row r="16" spans="1:33" ht="14.5" x14ac:dyDescent="0.35">
      <c r="B16" t="s">
        <v>741</v>
      </c>
      <c r="C16" t="s">
        <v>766</v>
      </c>
    </row>
    <row r="18" spans="1:29" ht="18.75" customHeight="1" x14ac:dyDescent="0.25"/>
    <row r="19" spans="1:29" ht="15" customHeight="1" x14ac:dyDescent="0.25">
      <c r="A19" s="284" t="s">
        <v>743</v>
      </c>
      <c r="B19" s="284" t="s">
        <v>744</v>
      </c>
      <c r="C19" s="272" t="s">
        <v>745</v>
      </c>
      <c r="D19" s="272"/>
      <c r="E19" s="272"/>
      <c r="F19" s="272"/>
      <c r="G19" s="272"/>
      <c r="H19" s="273" t="s">
        <v>746</v>
      </c>
      <c r="I19" s="273"/>
      <c r="J19" s="273"/>
      <c r="K19" s="273"/>
      <c r="L19" s="273"/>
      <c r="M19" s="272" t="s">
        <v>747</v>
      </c>
      <c r="N19" s="272"/>
      <c r="O19" s="272"/>
      <c r="P19" s="272"/>
      <c r="Q19" s="272"/>
      <c r="R19" s="274" t="s">
        <v>748</v>
      </c>
      <c r="S19" s="274"/>
      <c r="T19" s="274"/>
      <c r="U19" s="274"/>
      <c r="V19" s="274"/>
      <c r="W19" s="284" t="s">
        <v>750</v>
      </c>
      <c r="X19" s="285" t="s">
        <v>751</v>
      </c>
      <c r="Y19" s="284" t="s">
        <v>752</v>
      </c>
      <c r="Z19" s="286" t="s">
        <v>767</v>
      </c>
      <c r="AA19" s="179"/>
    </row>
    <row r="20" spans="1:29" ht="15" customHeight="1" x14ac:dyDescent="0.25">
      <c r="A20" s="284"/>
      <c r="B20" s="284"/>
      <c r="C20" s="167" t="s">
        <v>754</v>
      </c>
      <c r="D20" s="167" t="s">
        <v>755</v>
      </c>
      <c r="E20" s="167" t="s">
        <v>756</v>
      </c>
      <c r="F20" s="167" t="s">
        <v>757</v>
      </c>
      <c r="G20" s="167" t="s">
        <v>758</v>
      </c>
      <c r="H20" s="167" t="s">
        <v>754</v>
      </c>
      <c r="I20" s="167" t="s">
        <v>755</v>
      </c>
      <c r="J20" s="167" t="s">
        <v>756</v>
      </c>
      <c r="K20" s="167" t="s">
        <v>757</v>
      </c>
      <c r="L20" s="167" t="s">
        <v>758</v>
      </c>
      <c r="M20" s="167" t="s">
        <v>754</v>
      </c>
      <c r="N20" s="167" t="s">
        <v>755</v>
      </c>
      <c r="O20" s="167" t="s">
        <v>756</v>
      </c>
      <c r="P20" s="167" t="s">
        <v>757</v>
      </c>
      <c r="Q20" s="167" t="s">
        <v>758</v>
      </c>
      <c r="R20" s="167" t="s">
        <v>754</v>
      </c>
      <c r="S20" s="167" t="s">
        <v>755</v>
      </c>
      <c r="T20" s="167" t="s">
        <v>756</v>
      </c>
      <c r="U20" s="167" t="s">
        <v>757</v>
      </c>
      <c r="V20" s="167" t="s">
        <v>758</v>
      </c>
      <c r="W20" s="284"/>
      <c r="X20" s="285"/>
      <c r="Y20" s="284"/>
      <c r="Z20" s="286"/>
      <c r="AA20" s="179"/>
    </row>
    <row r="21" spans="1:29" ht="12.75" customHeight="1" x14ac:dyDescent="0.25">
      <c r="A21" s="284"/>
      <c r="B21" s="284"/>
      <c r="C21" s="180">
        <v>45327</v>
      </c>
      <c r="D21" s="180">
        <v>45328</v>
      </c>
      <c r="E21" s="180">
        <v>45329</v>
      </c>
      <c r="F21" s="180">
        <v>45330</v>
      </c>
      <c r="G21" s="180">
        <v>45331</v>
      </c>
      <c r="H21" s="180">
        <v>45334</v>
      </c>
      <c r="I21" s="180">
        <v>45335</v>
      </c>
      <c r="J21" s="180">
        <v>45336</v>
      </c>
      <c r="K21" s="180">
        <v>45337</v>
      </c>
      <c r="L21" s="180">
        <v>45338</v>
      </c>
      <c r="M21" s="180">
        <v>45341</v>
      </c>
      <c r="N21" s="180">
        <v>45342</v>
      </c>
      <c r="O21" s="180">
        <v>45343</v>
      </c>
      <c r="P21" s="180">
        <v>45344</v>
      </c>
      <c r="Q21" s="180">
        <v>45345</v>
      </c>
      <c r="R21" s="180">
        <v>45348</v>
      </c>
      <c r="S21" s="180">
        <v>45349</v>
      </c>
      <c r="T21" s="180">
        <v>45350</v>
      </c>
      <c r="U21" s="180">
        <v>45351</v>
      </c>
      <c r="V21" s="180">
        <v>45352</v>
      </c>
      <c r="W21" s="284"/>
      <c r="X21" s="285"/>
      <c r="Y21" s="284"/>
      <c r="Z21" s="286"/>
      <c r="AA21" s="181"/>
      <c r="AC21" s="164"/>
    </row>
    <row r="22" spans="1:29" ht="13" x14ac:dyDescent="0.25">
      <c r="A22" s="169"/>
      <c r="B22" s="170"/>
      <c r="C22" s="170"/>
      <c r="D22" s="170"/>
      <c r="E22" s="170"/>
      <c r="F22" s="287" t="s">
        <v>768</v>
      </c>
      <c r="G22" s="287" t="s">
        <v>769</v>
      </c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1"/>
      <c r="Y22" s="170"/>
      <c r="Z22" s="170"/>
      <c r="AA22" s="182"/>
      <c r="AC22" s="164"/>
    </row>
    <row r="23" spans="1:29" ht="13" x14ac:dyDescent="0.25">
      <c r="A23" s="169">
        <v>1</v>
      </c>
      <c r="B23" s="172" t="s">
        <v>760</v>
      </c>
      <c r="C23" s="175">
        <v>11000</v>
      </c>
      <c r="D23" s="175">
        <v>11000</v>
      </c>
      <c r="E23" s="175">
        <v>11000</v>
      </c>
      <c r="F23" s="288"/>
      <c r="G23" s="288"/>
      <c r="H23" s="170">
        <v>11000</v>
      </c>
      <c r="I23" s="175">
        <v>11000</v>
      </c>
      <c r="J23" s="175">
        <v>11000</v>
      </c>
      <c r="K23" s="175">
        <v>11000</v>
      </c>
      <c r="L23" s="175">
        <v>11000</v>
      </c>
      <c r="M23" s="175">
        <v>11000</v>
      </c>
      <c r="N23" s="175">
        <v>11000</v>
      </c>
      <c r="O23" s="175">
        <v>11000</v>
      </c>
      <c r="P23" s="175">
        <v>11000</v>
      </c>
      <c r="Q23" s="175">
        <v>11000</v>
      </c>
      <c r="R23" s="175">
        <v>11000</v>
      </c>
      <c r="S23" s="175">
        <v>11000</v>
      </c>
      <c r="T23" s="175">
        <v>11000</v>
      </c>
      <c r="U23" s="175">
        <v>11000</v>
      </c>
      <c r="V23" s="183">
        <v>11000</v>
      </c>
      <c r="W23" s="176">
        <f t="shared" ref="W23:W28" si="4">_xlfn.STDEV.P(C23:V23)</f>
        <v>0</v>
      </c>
      <c r="X23" s="171">
        <f t="shared" ref="X23:X28" si="5">AVERAGE(C23:V23)</f>
        <v>11000</v>
      </c>
      <c r="Y23" s="177">
        <f t="shared" ref="Y23:Y28" si="6">(W23/X23)*100</f>
        <v>0</v>
      </c>
      <c r="Z23" s="178" t="str">
        <f>IF(Y23&lt;=10,"Wajar","Perlu Intervensi")</f>
        <v>Wajar</v>
      </c>
      <c r="AA23" s="181"/>
      <c r="AC23" s="164"/>
    </row>
    <row r="24" spans="1:29" ht="13" x14ac:dyDescent="0.25">
      <c r="A24" s="169">
        <v>2</v>
      </c>
      <c r="B24" s="172" t="s">
        <v>761</v>
      </c>
      <c r="C24" s="175">
        <v>8000</v>
      </c>
      <c r="D24" s="175">
        <v>8000</v>
      </c>
      <c r="E24" s="175">
        <v>8000</v>
      </c>
      <c r="F24" s="288"/>
      <c r="G24" s="288"/>
      <c r="H24" s="170">
        <v>8000</v>
      </c>
      <c r="I24" s="175">
        <v>8000</v>
      </c>
      <c r="J24" s="175">
        <v>8000</v>
      </c>
      <c r="K24" s="175">
        <v>8000</v>
      </c>
      <c r="L24" s="175">
        <v>8000</v>
      </c>
      <c r="M24" s="175">
        <v>8000</v>
      </c>
      <c r="N24" s="175">
        <v>8000</v>
      </c>
      <c r="O24" s="175">
        <v>8000</v>
      </c>
      <c r="P24" s="175">
        <v>8000</v>
      </c>
      <c r="Q24" s="175">
        <v>8000</v>
      </c>
      <c r="R24" s="175">
        <v>8000</v>
      </c>
      <c r="S24" s="175">
        <v>8000</v>
      </c>
      <c r="T24" s="175">
        <v>8000</v>
      </c>
      <c r="U24" s="175">
        <v>8000</v>
      </c>
      <c r="V24" s="183">
        <v>8000</v>
      </c>
      <c r="W24" s="176">
        <f t="shared" si="4"/>
        <v>0</v>
      </c>
      <c r="X24" s="171">
        <f t="shared" si="5"/>
        <v>8000</v>
      </c>
      <c r="Y24" s="177">
        <f t="shared" si="6"/>
        <v>0</v>
      </c>
      <c r="Z24" s="178" t="str">
        <f>IF(Y24&lt;=10,"Wajar","Perlu Intervensi")</f>
        <v>Wajar</v>
      </c>
      <c r="AA24" s="182"/>
      <c r="AC24" s="164"/>
    </row>
    <row r="25" spans="1:29" ht="13" x14ac:dyDescent="0.25">
      <c r="A25" s="169">
        <v>3</v>
      </c>
      <c r="B25" s="172" t="s">
        <v>762</v>
      </c>
      <c r="C25" s="175">
        <v>40000</v>
      </c>
      <c r="D25" s="175">
        <v>40000</v>
      </c>
      <c r="E25" s="175">
        <v>40000</v>
      </c>
      <c r="F25" s="288"/>
      <c r="G25" s="288"/>
      <c r="H25" s="170">
        <v>38000</v>
      </c>
      <c r="I25" s="175">
        <v>38000</v>
      </c>
      <c r="J25" s="175">
        <v>38000</v>
      </c>
      <c r="K25" s="175">
        <v>35000</v>
      </c>
      <c r="L25" s="175">
        <v>35000</v>
      </c>
      <c r="M25" s="175">
        <v>35000</v>
      </c>
      <c r="N25" s="175">
        <v>35000</v>
      </c>
      <c r="O25" s="175">
        <v>35000</v>
      </c>
      <c r="P25" s="175">
        <v>35000</v>
      </c>
      <c r="Q25" s="175">
        <v>35000</v>
      </c>
      <c r="R25" s="175">
        <v>35000</v>
      </c>
      <c r="S25" s="175">
        <v>35000</v>
      </c>
      <c r="T25" s="175">
        <v>35000</v>
      </c>
      <c r="U25" s="175">
        <v>35000</v>
      </c>
      <c r="V25" s="183">
        <v>35000</v>
      </c>
      <c r="W25" s="176">
        <f t="shared" si="4"/>
        <v>1972.0265943665388</v>
      </c>
      <c r="X25" s="171">
        <f t="shared" si="5"/>
        <v>36333.333333333336</v>
      </c>
      <c r="Y25" s="177">
        <f t="shared" si="6"/>
        <v>5.4275961312840515</v>
      </c>
      <c r="Z25" s="178" t="str">
        <f>IF(Y25&lt;=10,"Wajar","Perlu Intervensi")</f>
        <v>Wajar</v>
      </c>
      <c r="AA25" s="182"/>
      <c r="AC25" s="164"/>
    </row>
    <row r="26" spans="1:29" ht="13" x14ac:dyDescent="0.25">
      <c r="A26" s="169">
        <v>4</v>
      </c>
      <c r="B26" s="172" t="s">
        <v>763</v>
      </c>
      <c r="C26" s="175">
        <v>30000</v>
      </c>
      <c r="D26" s="175">
        <v>30000</v>
      </c>
      <c r="E26" s="175">
        <v>30000</v>
      </c>
      <c r="F26" s="288"/>
      <c r="G26" s="288"/>
      <c r="H26" s="170">
        <v>30000</v>
      </c>
      <c r="I26" s="175">
        <v>30000</v>
      </c>
      <c r="J26" s="175">
        <v>30000</v>
      </c>
      <c r="K26" s="175">
        <v>30000</v>
      </c>
      <c r="L26" s="175">
        <v>30000</v>
      </c>
      <c r="M26" s="175">
        <v>30000</v>
      </c>
      <c r="N26" s="175">
        <v>30000</v>
      </c>
      <c r="O26" s="175">
        <v>32000</v>
      </c>
      <c r="P26" s="175">
        <v>32000</v>
      </c>
      <c r="Q26" s="175">
        <v>32000</v>
      </c>
      <c r="R26" s="175">
        <v>32000</v>
      </c>
      <c r="S26" s="175">
        <v>32000</v>
      </c>
      <c r="T26" s="175">
        <v>31000</v>
      </c>
      <c r="U26" s="175">
        <v>31000</v>
      </c>
      <c r="V26" s="183">
        <v>31000</v>
      </c>
      <c r="W26" s="176">
        <f t="shared" si="4"/>
        <v>869.58199124991825</v>
      </c>
      <c r="X26" s="171">
        <f t="shared" si="5"/>
        <v>30722.222222222223</v>
      </c>
      <c r="Y26" s="177">
        <f t="shared" si="6"/>
        <v>2.8304657943035312</v>
      </c>
      <c r="Z26" s="178" t="str">
        <f>IF(Y26&lt;=10,"Wajar","Perlu Intervensi")</f>
        <v>Wajar</v>
      </c>
      <c r="AA26" s="181"/>
      <c r="AC26" s="164"/>
    </row>
    <row r="27" spans="1:29" ht="13" x14ac:dyDescent="0.25">
      <c r="A27" s="169">
        <v>5</v>
      </c>
      <c r="B27" s="172" t="s">
        <v>764</v>
      </c>
      <c r="C27" s="175">
        <v>17000</v>
      </c>
      <c r="D27" s="175">
        <v>17000</v>
      </c>
      <c r="E27" s="175">
        <v>17000</v>
      </c>
      <c r="F27" s="288"/>
      <c r="G27" s="288"/>
      <c r="H27" s="170">
        <v>17000</v>
      </c>
      <c r="I27" s="175">
        <v>17000</v>
      </c>
      <c r="J27" s="175">
        <v>17000</v>
      </c>
      <c r="K27" s="175">
        <v>17000</v>
      </c>
      <c r="L27" s="175">
        <v>17000</v>
      </c>
      <c r="M27" s="175">
        <v>17000</v>
      </c>
      <c r="N27" s="175">
        <v>17000</v>
      </c>
      <c r="O27" s="175">
        <v>17000</v>
      </c>
      <c r="P27" s="175">
        <v>17000</v>
      </c>
      <c r="Q27" s="175">
        <v>17000</v>
      </c>
      <c r="R27" s="175">
        <v>17000</v>
      </c>
      <c r="S27" s="175">
        <v>17000</v>
      </c>
      <c r="T27" s="175">
        <v>17500</v>
      </c>
      <c r="U27" s="175">
        <v>17500</v>
      </c>
      <c r="V27" s="183">
        <v>17500</v>
      </c>
      <c r="W27" s="176">
        <f t="shared" si="4"/>
        <v>186.33899812498245</v>
      </c>
      <c r="X27" s="171">
        <f t="shared" si="5"/>
        <v>17083.333333333332</v>
      </c>
      <c r="Y27" s="177">
        <f t="shared" si="6"/>
        <v>1.0907648670730681</v>
      </c>
      <c r="Z27" s="178" t="str">
        <f t="shared" ref="Z27:Z28" si="7">IF(Y27&lt;=10,"Wajar","Perlu Intervensi")</f>
        <v>Wajar</v>
      </c>
      <c r="AA27" s="182"/>
      <c r="AC27" s="164"/>
    </row>
    <row r="28" spans="1:29" ht="13" x14ac:dyDescent="0.25">
      <c r="A28" s="169">
        <v>6</v>
      </c>
      <c r="B28" s="172" t="s">
        <v>765</v>
      </c>
      <c r="C28" s="175">
        <v>17000</v>
      </c>
      <c r="D28" s="175">
        <v>17000</v>
      </c>
      <c r="E28" s="175">
        <v>17000</v>
      </c>
      <c r="F28" s="289"/>
      <c r="G28" s="289"/>
      <c r="H28" s="170">
        <v>17000</v>
      </c>
      <c r="I28" s="175">
        <v>17000</v>
      </c>
      <c r="J28" s="175">
        <v>17000</v>
      </c>
      <c r="K28" s="175">
        <v>17000</v>
      </c>
      <c r="L28" s="175">
        <v>17000</v>
      </c>
      <c r="M28" s="175">
        <v>17000</v>
      </c>
      <c r="N28" s="175">
        <v>17000</v>
      </c>
      <c r="O28" s="175">
        <v>17000</v>
      </c>
      <c r="P28" s="175">
        <v>17000</v>
      </c>
      <c r="Q28" s="175">
        <v>17000</v>
      </c>
      <c r="R28" s="175">
        <v>17000</v>
      </c>
      <c r="S28" s="175">
        <v>17000</v>
      </c>
      <c r="T28" s="175">
        <v>17000</v>
      </c>
      <c r="U28" s="175">
        <v>17000</v>
      </c>
      <c r="V28" s="183">
        <v>17000</v>
      </c>
      <c r="W28" s="176">
        <f t="shared" si="4"/>
        <v>0</v>
      </c>
      <c r="X28" s="171">
        <f t="shared" si="5"/>
        <v>17000</v>
      </c>
      <c r="Y28" s="177">
        <f t="shared" si="6"/>
        <v>0</v>
      </c>
      <c r="Z28" s="178" t="str">
        <f t="shared" si="7"/>
        <v>Wajar</v>
      </c>
      <c r="AA28" s="181"/>
      <c r="AC28" s="164"/>
    </row>
    <row r="30" spans="1:29" ht="14.5" x14ac:dyDescent="0.35">
      <c r="B30" t="s">
        <v>741</v>
      </c>
      <c r="C30" t="s">
        <v>770</v>
      </c>
      <c r="J30" s="164" t="s">
        <v>624</v>
      </c>
    </row>
    <row r="32" spans="1:29" ht="15" customHeight="1" x14ac:dyDescent="0.25">
      <c r="A32" s="284" t="s">
        <v>743</v>
      </c>
      <c r="B32" s="284" t="s">
        <v>744</v>
      </c>
      <c r="C32" s="272" t="s">
        <v>745</v>
      </c>
      <c r="D32" s="272"/>
      <c r="E32" s="272"/>
      <c r="F32" s="272"/>
      <c r="G32" s="272"/>
      <c r="H32" s="273" t="s">
        <v>746</v>
      </c>
      <c r="I32" s="273"/>
      <c r="J32" s="273"/>
      <c r="K32" s="273"/>
      <c r="L32" s="273"/>
      <c r="M32" s="272" t="s">
        <v>747</v>
      </c>
      <c r="N32" s="272"/>
      <c r="O32" s="272"/>
      <c r="P32" s="272"/>
      <c r="Q32" s="272"/>
      <c r="R32" s="274" t="s">
        <v>748</v>
      </c>
      <c r="S32" s="274"/>
      <c r="T32" s="274"/>
      <c r="U32" s="274"/>
      <c r="V32" s="274"/>
      <c r="W32" s="284" t="s">
        <v>750</v>
      </c>
      <c r="X32" s="285" t="s">
        <v>751</v>
      </c>
      <c r="Y32" s="284" t="s">
        <v>752</v>
      </c>
      <c r="Z32" s="286" t="s">
        <v>753</v>
      </c>
      <c r="AA32" s="179"/>
    </row>
    <row r="33" spans="1:31" ht="15" customHeight="1" x14ac:dyDescent="0.25">
      <c r="A33" s="284"/>
      <c r="B33" s="284"/>
      <c r="C33" s="167" t="s">
        <v>754</v>
      </c>
      <c r="D33" s="167" t="s">
        <v>755</v>
      </c>
      <c r="E33" s="167" t="s">
        <v>756</v>
      </c>
      <c r="F33" s="167" t="s">
        <v>757</v>
      </c>
      <c r="G33" s="167" t="s">
        <v>758</v>
      </c>
      <c r="H33" s="167" t="s">
        <v>754</v>
      </c>
      <c r="I33" s="167" t="s">
        <v>755</v>
      </c>
      <c r="J33" s="167" t="s">
        <v>756</v>
      </c>
      <c r="K33" s="167" t="s">
        <v>757</v>
      </c>
      <c r="L33" s="167" t="s">
        <v>758</v>
      </c>
      <c r="M33" s="167" t="s">
        <v>754</v>
      </c>
      <c r="N33" s="167" t="s">
        <v>755</v>
      </c>
      <c r="O33" s="167" t="s">
        <v>756</v>
      </c>
      <c r="P33" s="167" t="s">
        <v>757</v>
      </c>
      <c r="Q33" s="167" t="s">
        <v>758</v>
      </c>
      <c r="R33" s="167" t="s">
        <v>754</v>
      </c>
      <c r="S33" s="167" t="s">
        <v>755</v>
      </c>
      <c r="T33" s="167" t="s">
        <v>756</v>
      </c>
      <c r="U33" s="167" t="s">
        <v>757</v>
      </c>
      <c r="V33" s="167" t="s">
        <v>758</v>
      </c>
      <c r="W33" s="284"/>
      <c r="X33" s="285"/>
      <c r="Y33" s="284"/>
      <c r="Z33" s="286"/>
      <c r="AA33" s="179"/>
    </row>
    <row r="34" spans="1:31" ht="12.75" customHeight="1" x14ac:dyDescent="0.25">
      <c r="A34" s="284"/>
      <c r="B34" s="284"/>
      <c r="C34" s="168">
        <v>45355</v>
      </c>
      <c r="D34" s="168">
        <v>45356</v>
      </c>
      <c r="E34" s="168">
        <v>45357</v>
      </c>
      <c r="F34" s="168">
        <v>45358</v>
      </c>
      <c r="G34" s="168">
        <v>45359</v>
      </c>
      <c r="H34" s="168">
        <v>45362</v>
      </c>
      <c r="I34" s="168">
        <v>45363</v>
      </c>
      <c r="J34" s="168">
        <v>45364</v>
      </c>
      <c r="K34" s="168">
        <v>45365</v>
      </c>
      <c r="L34" s="168">
        <v>45366</v>
      </c>
      <c r="M34" s="168">
        <v>45369</v>
      </c>
      <c r="N34" s="168">
        <v>45370</v>
      </c>
      <c r="O34" s="168">
        <v>45371</v>
      </c>
      <c r="P34" s="168">
        <v>45372</v>
      </c>
      <c r="Q34" s="168">
        <v>45373</v>
      </c>
      <c r="R34" s="168">
        <v>45376</v>
      </c>
      <c r="S34" s="168">
        <v>45377</v>
      </c>
      <c r="T34" s="168">
        <v>45378</v>
      </c>
      <c r="U34" s="168">
        <v>45379</v>
      </c>
      <c r="V34" s="168">
        <v>45380</v>
      </c>
      <c r="W34" s="284"/>
      <c r="X34" s="285"/>
      <c r="Y34" s="284"/>
      <c r="Z34" s="286"/>
      <c r="AA34" s="182"/>
      <c r="AC34" s="164"/>
    </row>
    <row r="35" spans="1:31" ht="13" x14ac:dyDescent="0.25">
      <c r="A35" s="169"/>
      <c r="B35" s="170"/>
      <c r="C35" s="170"/>
      <c r="D35" s="170"/>
      <c r="E35" s="170"/>
      <c r="F35" s="170"/>
      <c r="G35" s="170"/>
      <c r="H35" s="281" t="s">
        <v>771</v>
      </c>
      <c r="I35" s="287" t="s">
        <v>772</v>
      </c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1"/>
      <c r="Y35" s="170"/>
      <c r="Z35" s="170"/>
      <c r="AA35" s="182"/>
      <c r="AC35" s="164"/>
    </row>
    <row r="36" spans="1:31" ht="13" x14ac:dyDescent="0.25">
      <c r="A36" s="169">
        <v>1</v>
      </c>
      <c r="B36" s="172" t="s">
        <v>760</v>
      </c>
      <c r="C36" s="183">
        <v>11000</v>
      </c>
      <c r="D36" s="183">
        <v>11000</v>
      </c>
      <c r="E36" s="183">
        <v>11000</v>
      </c>
      <c r="F36" s="183">
        <v>11000</v>
      </c>
      <c r="G36" s="184">
        <v>11000</v>
      </c>
      <c r="H36" s="282"/>
      <c r="I36" s="288"/>
      <c r="J36" s="170">
        <v>11000</v>
      </c>
      <c r="K36" s="170">
        <v>11000</v>
      </c>
      <c r="L36" s="170">
        <v>11000</v>
      </c>
      <c r="M36" s="170">
        <v>11000</v>
      </c>
      <c r="N36" s="170">
        <v>11000</v>
      </c>
      <c r="O36" s="170">
        <v>11000</v>
      </c>
      <c r="P36" s="170">
        <v>11500</v>
      </c>
      <c r="Q36" s="170">
        <v>11500</v>
      </c>
      <c r="R36" s="183">
        <v>11500</v>
      </c>
      <c r="S36" s="183">
        <v>11500</v>
      </c>
      <c r="T36" s="183">
        <v>11500</v>
      </c>
      <c r="U36" s="183">
        <v>11500</v>
      </c>
      <c r="V36" s="183">
        <v>11500</v>
      </c>
      <c r="W36" s="176">
        <f t="shared" ref="W36:W41" si="8">_xlfn.STDEV.P(C36:V36)</f>
        <v>243.74901076089225</v>
      </c>
      <c r="X36" s="171">
        <f t="shared" ref="X36:X41" si="9">AVERAGE(C36:V36)</f>
        <v>11194.444444444445</v>
      </c>
      <c r="Y36" s="177">
        <f t="shared" ref="Y36:Y41" si="10">(W36/X36)*100</f>
        <v>2.1774105179633052</v>
      </c>
      <c r="Z36" s="178" t="str">
        <f>IF(Y36&lt;=10,"Wajar","Perlu Intervensi")</f>
        <v>Wajar</v>
      </c>
      <c r="AA36" s="182"/>
      <c r="AC36" s="164"/>
    </row>
    <row r="37" spans="1:31" ht="13" x14ac:dyDescent="0.25">
      <c r="A37" s="169">
        <v>2</v>
      </c>
      <c r="B37" s="172" t="s">
        <v>761</v>
      </c>
      <c r="C37" s="183">
        <v>8000</v>
      </c>
      <c r="D37" s="183">
        <v>8000</v>
      </c>
      <c r="E37" s="183">
        <v>8000</v>
      </c>
      <c r="F37" s="183">
        <v>8000</v>
      </c>
      <c r="G37" s="184">
        <v>8000</v>
      </c>
      <c r="H37" s="282"/>
      <c r="I37" s="288"/>
      <c r="J37" s="170">
        <v>8000</v>
      </c>
      <c r="K37" s="170">
        <v>8000</v>
      </c>
      <c r="L37" s="170">
        <v>8000</v>
      </c>
      <c r="M37" s="170">
        <v>8000</v>
      </c>
      <c r="N37" s="170">
        <v>8000</v>
      </c>
      <c r="O37" s="170">
        <v>8000</v>
      </c>
      <c r="P37" s="170">
        <v>8000</v>
      </c>
      <c r="Q37" s="170">
        <v>8000</v>
      </c>
      <c r="R37" s="183">
        <v>8000</v>
      </c>
      <c r="S37" s="183">
        <v>8000</v>
      </c>
      <c r="T37" s="183">
        <v>8000</v>
      </c>
      <c r="U37" s="183">
        <v>8000</v>
      </c>
      <c r="V37" s="183">
        <v>8000</v>
      </c>
      <c r="W37" s="176">
        <f t="shared" si="8"/>
        <v>0</v>
      </c>
      <c r="X37" s="171">
        <f t="shared" si="9"/>
        <v>8000</v>
      </c>
      <c r="Y37" s="177">
        <f t="shared" si="10"/>
        <v>0</v>
      </c>
      <c r="Z37" s="178" t="str">
        <f>IF(Y37&lt;=10,"Wajar","Perlu Intervensi")</f>
        <v>Wajar</v>
      </c>
      <c r="AA37" s="182"/>
      <c r="AC37" s="164"/>
    </row>
    <row r="38" spans="1:31" ht="13" x14ac:dyDescent="0.25">
      <c r="A38" s="169">
        <v>3</v>
      </c>
      <c r="B38" s="172" t="s">
        <v>762</v>
      </c>
      <c r="C38" s="183">
        <v>35000</v>
      </c>
      <c r="D38" s="183">
        <v>35000</v>
      </c>
      <c r="E38" s="183">
        <v>35000</v>
      </c>
      <c r="F38" s="183">
        <v>35000</v>
      </c>
      <c r="G38" s="184">
        <v>37000</v>
      </c>
      <c r="H38" s="282"/>
      <c r="I38" s="288"/>
      <c r="J38" s="170">
        <v>37000</v>
      </c>
      <c r="K38" s="170">
        <v>37000</v>
      </c>
      <c r="L38" s="170">
        <v>37000</v>
      </c>
      <c r="M38" s="170">
        <v>37000</v>
      </c>
      <c r="N38" s="170">
        <v>37000</v>
      </c>
      <c r="O38" s="170">
        <v>37000</v>
      </c>
      <c r="P38" s="170">
        <v>36000</v>
      </c>
      <c r="Q38" s="170">
        <v>38000</v>
      </c>
      <c r="R38" s="183">
        <v>38000</v>
      </c>
      <c r="S38" s="183">
        <v>38000</v>
      </c>
      <c r="T38" s="183">
        <v>38000</v>
      </c>
      <c r="U38" s="183">
        <v>38000</v>
      </c>
      <c r="V38" s="183">
        <v>38000</v>
      </c>
      <c r="W38" s="176">
        <f t="shared" si="8"/>
        <v>1118.0339887498944</v>
      </c>
      <c r="X38" s="171">
        <f t="shared" si="9"/>
        <v>36833.333333333336</v>
      </c>
      <c r="Y38" s="177">
        <f t="shared" si="10"/>
        <v>3.0353863947960935</v>
      </c>
      <c r="Z38" s="178" t="str">
        <f>IF(Y38&lt;=10,"Wajar","Perlu Intervensi")</f>
        <v>Wajar</v>
      </c>
      <c r="AA38" s="182"/>
      <c r="AC38" s="164"/>
    </row>
    <row r="39" spans="1:31" ht="13" x14ac:dyDescent="0.25">
      <c r="A39" s="169">
        <v>4</v>
      </c>
      <c r="B39" s="172" t="s">
        <v>763</v>
      </c>
      <c r="C39" s="183">
        <v>31000</v>
      </c>
      <c r="D39" s="183">
        <v>31000</v>
      </c>
      <c r="E39" s="183">
        <v>31000</v>
      </c>
      <c r="F39" s="183">
        <v>31000</v>
      </c>
      <c r="G39" s="184">
        <v>32000</v>
      </c>
      <c r="H39" s="282"/>
      <c r="I39" s="288"/>
      <c r="J39" s="170">
        <v>32000</v>
      </c>
      <c r="K39" s="170">
        <v>32000</v>
      </c>
      <c r="L39" s="170">
        <v>32000</v>
      </c>
      <c r="M39" s="170">
        <v>32000</v>
      </c>
      <c r="N39" s="170">
        <v>32000</v>
      </c>
      <c r="O39" s="170">
        <v>32000</v>
      </c>
      <c r="P39" s="170">
        <v>32000</v>
      </c>
      <c r="Q39" s="170">
        <v>32000</v>
      </c>
      <c r="R39" s="183">
        <v>32000</v>
      </c>
      <c r="S39" s="183">
        <v>32000</v>
      </c>
      <c r="T39" s="183">
        <v>32000</v>
      </c>
      <c r="U39" s="183">
        <v>32000</v>
      </c>
      <c r="V39" s="183">
        <v>32000</v>
      </c>
      <c r="W39" s="176">
        <f t="shared" si="8"/>
        <v>415.73970964154904</v>
      </c>
      <c r="X39" s="171">
        <f t="shared" si="9"/>
        <v>31777.777777777777</v>
      </c>
      <c r="Y39" s="177">
        <f t="shared" si="10"/>
        <v>1.3082718135573221</v>
      </c>
      <c r="Z39" s="178" t="str">
        <f>IF(Y39&lt;=10,"Wajar","Perlu Intervensi")</f>
        <v>Wajar</v>
      </c>
      <c r="AA39" s="182"/>
      <c r="AC39" s="164"/>
    </row>
    <row r="40" spans="1:31" ht="13" x14ac:dyDescent="0.25">
      <c r="A40" s="169">
        <v>5</v>
      </c>
      <c r="B40" s="172" t="s">
        <v>764</v>
      </c>
      <c r="C40" s="183">
        <v>17500</v>
      </c>
      <c r="D40" s="183">
        <v>17500</v>
      </c>
      <c r="E40" s="183">
        <v>17500</v>
      </c>
      <c r="F40" s="183">
        <v>17500</v>
      </c>
      <c r="G40" s="184">
        <v>17500</v>
      </c>
      <c r="H40" s="282"/>
      <c r="I40" s="288"/>
      <c r="J40" s="170">
        <v>17500</v>
      </c>
      <c r="K40" s="170">
        <v>17500</v>
      </c>
      <c r="L40" s="170">
        <v>17500</v>
      </c>
      <c r="M40" s="170">
        <v>17500</v>
      </c>
      <c r="N40" s="170">
        <v>17500</v>
      </c>
      <c r="O40" s="170">
        <v>17500</v>
      </c>
      <c r="P40" s="170">
        <v>17500</v>
      </c>
      <c r="Q40" s="170">
        <v>17500</v>
      </c>
      <c r="R40" s="183">
        <v>17500</v>
      </c>
      <c r="S40" s="183">
        <v>17500</v>
      </c>
      <c r="T40" s="183">
        <v>17500</v>
      </c>
      <c r="U40" s="183">
        <v>17500</v>
      </c>
      <c r="V40" s="183">
        <v>17500</v>
      </c>
      <c r="W40" s="176">
        <f t="shared" si="8"/>
        <v>0</v>
      </c>
      <c r="X40" s="171">
        <f t="shared" si="9"/>
        <v>17500</v>
      </c>
      <c r="Y40" s="177">
        <f t="shared" si="10"/>
        <v>0</v>
      </c>
      <c r="Z40" s="178" t="str">
        <f t="shared" ref="Z40:Z41" si="11">IF(Y40&lt;=10,"Wajar","Perlu Intervensi")</f>
        <v>Wajar</v>
      </c>
      <c r="AA40" s="182"/>
      <c r="AC40" s="164"/>
    </row>
    <row r="41" spans="1:31" ht="13" x14ac:dyDescent="0.25">
      <c r="A41" s="169">
        <v>6</v>
      </c>
      <c r="B41" s="172" t="s">
        <v>765</v>
      </c>
      <c r="C41" s="183">
        <v>17000</v>
      </c>
      <c r="D41" s="183">
        <v>17000</v>
      </c>
      <c r="E41" s="183">
        <v>17000</v>
      </c>
      <c r="F41" s="183">
        <v>17000</v>
      </c>
      <c r="G41" s="184">
        <v>17000</v>
      </c>
      <c r="H41" s="283"/>
      <c r="I41" s="289"/>
      <c r="J41" s="170">
        <v>17000</v>
      </c>
      <c r="K41" s="170">
        <v>17000</v>
      </c>
      <c r="L41" s="170">
        <v>17000</v>
      </c>
      <c r="M41" s="170">
        <v>17000</v>
      </c>
      <c r="N41" s="170">
        <v>17000</v>
      </c>
      <c r="O41" s="170">
        <v>17000</v>
      </c>
      <c r="P41" s="170">
        <v>17000</v>
      </c>
      <c r="Q41" s="170">
        <v>17000</v>
      </c>
      <c r="R41" s="183">
        <v>17000</v>
      </c>
      <c r="S41" s="183">
        <v>17000</v>
      </c>
      <c r="T41" s="183">
        <v>17000</v>
      </c>
      <c r="U41" s="183">
        <v>17000</v>
      </c>
      <c r="V41" s="183">
        <v>17000</v>
      </c>
      <c r="W41" s="176">
        <f t="shared" si="8"/>
        <v>0</v>
      </c>
      <c r="X41" s="171">
        <f t="shared" si="9"/>
        <v>17000</v>
      </c>
      <c r="Y41" s="177">
        <f t="shared" si="10"/>
        <v>0</v>
      </c>
      <c r="Z41" s="178" t="str">
        <f t="shared" si="11"/>
        <v>Wajar</v>
      </c>
      <c r="AA41" s="182"/>
      <c r="AC41" s="164"/>
    </row>
    <row r="42" spans="1:31" x14ac:dyDescent="0.25">
      <c r="A42" s="179"/>
      <c r="B42" s="185"/>
      <c r="C42" s="186"/>
      <c r="D42" s="186"/>
      <c r="E42" s="186"/>
      <c r="F42" s="186"/>
      <c r="G42" s="187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8"/>
      <c r="AD42" s="189"/>
      <c r="AE42" s="179"/>
    </row>
    <row r="43" spans="1:31" x14ac:dyDescent="0.25">
      <c r="A43" s="179"/>
      <c r="B43" s="185"/>
      <c r="C43" s="186"/>
      <c r="D43" s="186"/>
      <c r="E43" s="186"/>
      <c r="F43" s="186"/>
      <c r="G43" s="187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8"/>
      <c r="AD43" s="189"/>
      <c r="AE43" s="179"/>
    </row>
    <row r="44" spans="1:31" ht="14.5" x14ac:dyDescent="0.35">
      <c r="B44" t="s">
        <v>741</v>
      </c>
      <c r="C44" t="s">
        <v>773</v>
      </c>
      <c r="D44" s="186"/>
      <c r="E44" s="186"/>
      <c r="F44" s="186"/>
      <c r="G44" s="187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8"/>
      <c r="AD44" s="189"/>
      <c r="AE44" s="179"/>
    </row>
    <row r="45" spans="1:31" x14ac:dyDescent="0.25">
      <c r="A45" s="179"/>
      <c r="B45" s="185"/>
      <c r="C45" s="186"/>
      <c r="D45" s="186"/>
      <c r="E45" s="186"/>
      <c r="F45" s="186"/>
      <c r="G45" s="187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8"/>
      <c r="AD45" s="189"/>
      <c r="AE45" s="179"/>
    </row>
    <row r="47" spans="1:31" ht="15" customHeight="1" x14ac:dyDescent="0.25">
      <c r="A47" s="284" t="s">
        <v>743</v>
      </c>
      <c r="B47" s="284" t="s">
        <v>744</v>
      </c>
      <c r="C47" s="272" t="s">
        <v>745</v>
      </c>
      <c r="D47" s="272"/>
      <c r="E47" s="272"/>
      <c r="F47" s="272"/>
      <c r="G47" s="272"/>
      <c r="H47" s="273" t="s">
        <v>746</v>
      </c>
      <c r="I47" s="273"/>
      <c r="J47" s="273"/>
      <c r="K47" s="273"/>
      <c r="L47" s="273"/>
      <c r="M47" s="272" t="s">
        <v>747</v>
      </c>
      <c r="N47" s="272"/>
      <c r="O47" s="272"/>
      <c r="P47" s="272"/>
      <c r="Q47" s="272"/>
      <c r="R47" s="274" t="s">
        <v>748</v>
      </c>
      <c r="S47" s="274"/>
      <c r="T47" s="274"/>
      <c r="U47" s="274"/>
      <c r="V47" s="274"/>
      <c r="W47" s="284" t="s">
        <v>750</v>
      </c>
      <c r="X47" s="285" t="s">
        <v>751</v>
      </c>
      <c r="Y47" s="284" t="s">
        <v>752</v>
      </c>
      <c r="Z47" s="286" t="s">
        <v>753</v>
      </c>
      <c r="AA47" s="179"/>
    </row>
    <row r="48" spans="1:31" ht="12.75" customHeight="1" x14ac:dyDescent="0.25">
      <c r="A48" s="284"/>
      <c r="B48" s="284"/>
      <c r="C48" s="167" t="s">
        <v>754</v>
      </c>
      <c r="D48" s="167" t="s">
        <v>755</v>
      </c>
      <c r="E48" s="167" t="s">
        <v>756</v>
      </c>
      <c r="F48" s="167" t="s">
        <v>757</v>
      </c>
      <c r="G48" s="167" t="s">
        <v>758</v>
      </c>
      <c r="H48" s="167" t="s">
        <v>754</v>
      </c>
      <c r="I48" s="167" t="s">
        <v>755</v>
      </c>
      <c r="J48" s="167" t="s">
        <v>756</v>
      </c>
      <c r="K48" s="167" t="s">
        <v>757</v>
      </c>
      <c r="L48" s="167" t="s">
        <v>758</v>
      </c>
      <c r="M48" s="167" t="s">
        <v>754</v>
      </c>
      <c r="N48" s="167" t="s">
        <v>755</v>
      </c>
      <c r="O48" s="167" t="s">
        <v>756</v>
      </c>
      <c r="P48" s="167" t="s">
        <v>757</v>
      </c>
      <c r="Q48" s="167" t="s">
        <v>758</v>
      </c>
      <c r="R48" s="167" t="s">
        <v>754</v>
      </c>
      <c r="S48" s="167" t="s">
        <v>755</v>
      </c>
      <c r="T48" s="167" t="s">
        <v>756</v>
      </c>
      <c r="U48" s="167" t="s">
        <v>757</v>
      </c>
      <c r="V48" s="167" t="s">
        <v>758</v>
      </c>
      <c r="W48" s="284"/>
      <c r="X48" s="285"/>
      <c r="Y48" s="284"/>
      <c r="Z48" s="286"/>
      <c r="AA48" s="181"/>
    </row>
    <row r="49" spans="1:31" ht="12.75" customHeight="1" x14ac:dyDescent="0.25">
      <c r="A49" s="284"/>
      <c r="B49" s="284"/>
      <c r="C49" s="168">
        <v>45017</v>
      </c>
      <c r="D49" s="168">
        <v>45018</v>
      </c>
      <c r="E49" s="168">
        <v>45019</v>
      </c>
      <c r="F49" s="168">
        <v>45020</v>
      </c>
      <c r="G49" s="168">
        <v>45021</v>
      </c>
      <c r="H49" s="168">
        <v>45024</v>
      </c>
      <c r="I49" s="168">
        <v>45025</v>
      </c>
      <c r="J49" s="168">
        <v>45026</v>
      </c>
      <c r="K49" s="168">
        <v>45027</v>
      </c>
      <c r="L49" s="168">
        <v>45028</v>
      </c>
      <c r="M49" s="168">
        <v>45031</v>
      </c>
      <c r="N49" s="168">
        <v>45032</v>
      </c>
      <c r="O49" s="168">
        <v>45033</v>
      </c>
      <c r="P49" s="168">
        <v>45034</v>
      </c>
      <c r="Q49" s="168">
        <v>45035</v>
      </c>
      <c r="R49" s="168">
        <v>45038</v>
      </c>
      <c r="S49" s="168">
        <v>45039</v>
      </c>
      <c r="T49" s="168">
        <v>45040</v>
      </c>
      <c r="U49" s="168">
        <v>45041</v>
      </c>
      <c r="V49" s="168">
        <v>45042</v>
      </c>
      <c r="W49" s="284"/>
      <c r="X49" s="285"/>
      <c r="Y49" s="284"/>
      <c r="Z49" s="286"/>
      <c r="AA49" s="181"/>
    </row>
    <row r="50" spans="1:31" ht="15" customHeight="1" x14ac:dyDescent="0.25">
      <c r="A50" s="169"/>
      <c r="B50" s="170"/>
      <c r="C50" s="170"/>
      <c r="D50" s="170"/>
      <c r="E50" s="170"/>
      <c r="F50" s="170"/>
      <c r="G50" s="170"/>
      <c r="H50" s="170"/>
      <c r="I50" s="170"/>
      <c r="J50" s="281" t="s">
        <v>774</v>
      </c>
      <c r="K50" s="281" t="s">
        <v>775</v>
      </c>
      <c r="L50" s="281" t="s">
        <v>775</v>
      </c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1"/>
      <c r="Y50" s="170"/>
      <c r="Z50" s="170"/>
      <c r="AA50" s="181"/>
    </row>
    <row r="51" spans="1:31" ht="13" x14ac:dyDescent="0.25">
      <c r="A51" s="169">
        <v>1</v>
      </c>
      <c r="B51" s="172" t="s">
        <v>760</v>
      </c>
      <c r="C51" s="171">
        <v>11500</v>
      </c>
      <c r="D51" s="171">
        <v>11500</v>
      </c>
      <c r="E51" s="171">
        <v>11500</v>
      </c>
      <c r="F51" s="171">
        <v>11500</v>
      </c>
      <c r="G51" s="171">
        <v>11500</v>
      </c>
      <c r="H51" s="171">
        <v>11500</v>
      </c>
      <c r="I51" s="171">
        <v>11500</v>
      </c>
      <c r="J51" s="282"/>
      <c r="K51" s="282"/>
      <c r="L51" s="282"/>
      <c r="M51" s="171">
        <v>11500</v>
      </c>
      <c r="N51" s="171">
        <v>11500</v>
      </c>
      <c r="O51" s="171">
        <v>11500</v>
      </c>
      <c r="P51" s="171">
        <v>11500</v>
      </c>
      <c r="Q51" s="171">
        <v>11500</v>
      </c>
      <c r="R51" s="171">
        <v>11500</v>
      </c>
      <c r="S51" s="171">
        <v>11500</v>
      </c>
      <c r="T51" s="171">
        <v>11500</v>
      </c>
      <c r="U51" s="171">
        <v>11500</v>
      </c>
      <c r="V51" s="171">
        <v>11500</v>
      </c>
      <c r="W51" s="176">
        <f t="shared" ref="W51:W56" si="12">_xlfn.STDEV.P(C51:V51)</f>
        <v>0</v>
      </c>
      <c r="X51" s="171">
        <f t="shared" ref="X51:X56" si="13">AVERAGE(C51:V51)</f>
        <v>11500</v>
      </c>
      <c r="Y51" s="177">
        <f t="shared" ref="Y51:Y56" si="14">(W51/X51)*100</f>
        <v>0</v>
      </c>
      <c r="Z51" s="178" t="str">
        <f>IF(Y51&lt;=10,"Wajar","Perlu Intervensi")</f>
        <v>Wajar</v>
      </c>
      <c r="AA51" s="181"/>
    </row>
    <row r="52" spans="1:31" ht="13" x14ac:dyDescent="0.25">
      <c r="A52" s="169">
        <v>2</v>
      </c>
      <c r="B52" s="172" t="s">
        <v>761</v>
      </c>
      <c r="C52" s="171">
        <v>8000</v>
      </c>
      <c r="D52" s="171">
        <v>8000</v>
      </c>
      <c r="E52" s="171">
        <v>8000</v>
      </c>
      <c r="F52" s="171">
        <v>8000</v>
      </c>
      <c r="G52" s="171">
        <v>8000</v>
      </c>
      <c r="H52" s="171">
        <v>8000</v>
      </c>
      <c r="I52" s="171">
        <v>8000</v>
      </c>
      <c r="J52" s="282"/>
      <c r="K52" s="282"/>
      <c r="L52" s="282"/>
      <c r="M52" s="171">
        <v>8000</v>
      </c>
      <c r="N52" s="171">
        <v>8000</v>
      </c>
      <c r="O52" s="171">
        <v>8000</v>
      </c>
      <c r="P52" s="171">
        <v>8000</v>
      </c>
      <c r="Q52" s="171">
        <v>8000</v>
      </c>
      <c r="R52" s="171">
        <v>8000</v>
      </c>
      <c r="S52" s="171">
        <v>8000</v>
      </c>
      <c r="T52" s="171">
        <v>8000</v>
      </c>
      <c r="U52" s="171">
        <v>8000</v>
      </c>
      <c r="V52" s="171">
        <v>8000</v>
      </c>
      <c r="W52" s="176">
        <f t="shared" si="12"/>
        <v>0</v>
      </c>
      <c r="X52" s="171">
        <f t="shared" si="13"/>
        <v>8000</v>
      </c>
      <c r="Y52" s="177">
        <f t="shared" si="14"/>
        <v>0</v>
      </c>
      <c r="Z52" s="178" t="str">
        <f>IF(Y52&lt;=10,"Wajar","Perlu Intervensi")</f>
        <v>Wajar</v>
      </c>
      <c r="AA52" s="181"/>
    </row>
    <row r="53" spans="1:31" ht="13" x14ac:dyDescent="0.25">
      <c r="A53" s="169">
        <v>3</v>
      </c>
      <c r="B53" s="172" t="s">
        <v>762</v>
      </c>
      <c r="C53" s="171">
        <v>42500</v>
      </c>
      <c r="D53" s="171">
        <v>37000</v>
      </c>
      <c r="E53" s="171">
        <v>37000</v>
      </c>
      <c r="F53" s="171">
        <v>37000</v>
      </c>
      <c r="G53" s="171">
        <v>37000</v>
      </c>
      <c r="H53" s="171">
        <v>37000</v>
      </c>
      <c r="I53" s="171">
        <v>37000</v>
      </c>
      <c r="J53" s="282"/>
      <c r="K53" s="282"/>
      <c r="L53" s="282"/>
      <c r="M53" s="171">
        <v>37000</v>
      </c>
      <c r="N53" s="171">
        <v>48000</v>
      </c>
      <c r="O53" s="171">
        <v>48000</v>
      </c>
      <c r="P53" s="171">
        <v>48000</v>
      </c>
      <c r="Q53" s="171">
        <v>48000</v>
      </c>
      <c r="R53" s="171">
        <v>44000</v>
      </c>
      <c r="S53" s="171">
        <v>44000</v>
      </c>
      <c r="T53" s="171">
        <v>44000</v>
      </c>
      <c r="U53" s="171">
        <v>43000</v>
      </c>
      <c r="V53" s="171">
        <v>42500</v>
      </c>
      <c r="W53" s="176">
        <f t="shared" si="12"/>
        <v>4419.0136524907521</v>
      </c>
      <c r="X53" s="171">
        <f t="shared" si="13"/>
        <v>41823.529411764706</v>
      </c>
      <c r="Y53" s="177">
        <f t="shared" si="14"/>
        <v>10.565855427896313</v>
      </c>
      <c r="Z53" s="178" t="str">
        <f>IF(Y53&lt;=10,"Wajar","Perlu Intervensi")</f>
        <v>Perlu Intervensi</v>
      </c>
      <c r="AA53" s="181"/>
    </row>
    <row r="54" spans="1:31" ht="13" x14ac:dyDescent="0.25">
      <c r="A54" s="169">
        <v>4</v>
      </c>
      <c r="B54" s="172" t="s">
        <v>763</v>
      </c>
      <c r="C54" s="171">
        <v>30000</v>
      </c>
      <c r="D54" s="171">
        <v>32000</v>
      </c>
      <c r="E54" s="171">
        <v>32000</v>
      </c>
      <c r="F54" s="171">
        <v>32000</v>
      </c>
      <c r="G54" s="171">
        <v>32000</v>
      </c>
      <c r="H54" s="171">
        <v>32000</v>
      </c>
      <c r="I54" s="171">
        <v>32000</v>
      </c>
      <c r="J54" s="282"/>
      <c r="K54" s="282"/>
      <c r="L54" s="282"/>
      <c r="M54" s="171">
        <v>32000</v>
      </c>
      <c r="N54" s="171">
        <v>30000</v>
      </c>
      <c r="O54" s="171">
        <v>30000</v>
      </c>
      <c r="P54" s="171">
        <v>30000</v>
      </c>
      <c r="Q54" s="171">
        <v>30000</v>
      </c>
      <c r="R54" s="171">
        <v>30000</v>
      </c>
      <c r="S54" s="171">
        <v>30000</v>
      </c>
      <c r="T54" s="171">
        <v>30000</v>
      </c>
      <c r="U54" s="171">
        <v>30000</v>
      </c>
      <c r="V54" s="171">
        <v>30000</v>
      </c>
      <c r="W54" s="176">
        <f t="shared" si="12"/>
        <v>984.30591356950083</v>
      </c>
      <c r="X54" s="171">
        <f t="shared" si="13"/>
        <v>30823.529411764706</v>
      </c>
      <c r="Y54" s="177">
        <f t="shared" si="14"/>
        <v>3.1933588799010524</v>
      </c>
      <c r="Z54" s="178" t="str">
        <f>IF(Y54&lt;=10,"Wajar","Perlu Intervensi")</f>
        <v>Wajar</v>
      </c>
      <c r="AA54" s="181"/>
    </row>
    <row r="55" spans="1:31" ht="13" x14ac:dyDescent="0.25">
      <c r="A55" s="169">
        <v>5</v>
      </c>
      <c r="B55" s="172" t="s">
        <v>764</v>
      </c>
      <c r="C55" s="171">
        <v>18000</v>
      </c>
      <c r="D55" s="171">
        <v>17500</v>
      </c>
      <c r="E55" s="171">
        <v>17500</v>
      </c>
      <c r="F55" s="171">
        <v>17500</v>
      </c>
      <c r="G55" s="171">
        <v>17500</v>
      </c>
      <c r="H55" s="171">
        <v>17500</v>
      </c>
      <c r="I55" s="171">
        <v>17500</v>
      </c>
      <c r="J55" s="282"/>
      <c r="K55" s="282"/>
      <c r="L55" s="282"/>
      <c r="M55" s="171">
        <v>17500</v>
      </c>
      <c r="N55" s="171">
        <v>17500</v>
      </c>
      <c r="O55" s="171">
        <v>17500</v>
      </c>
      <c r="P55" s="171">
        <v>17500</v>
      </c>
      <c r="Q55" s="171">
        <v>17500</v>
      </c>
      <c r="R55" s="171">
        <v>18000</v>
      </c>
      <c r="S55" s="171">
        <v>18000</v>
      </c>
      <c r="T55" s="171">
        <v>18000</v>
      </c>
      <c r="U55" s="171">
        <v>18000</v>
      </c>
      <c r="V55" s="171">
        <v>18000</v>
      </c>
      <c r="W55" s="176">
        <f t="shared" si="12"/>
        <v>238.94230601870473</v>
      </c>
      <c r="X55" s="171">
        <f t="shared" si="13"/>
        <v>17676.470588235294</v>
      </c>
      <c r="Y55" s="177">
        <f t="shared" si="14"/>
        <v>1.3517534783088121</v>
      </c>
      <c r="Z55" s="178" t="str">
        <f t="shared" ref="Z55:Z56" si="15">IF(Y55&lt;=10,"Wajar","Perlu Intervensi")</f>
        <v>Wajar</v>
      </c>
      <c r="AA55" s="181"/>
    </row>
    <row r="56" spans="1:31" ht="13" x14ac:dyDescent="0.25">
      <c r="A56" s="169">
        <v>6</v>
      </c>
      <c r="B56" s="172" t="s">
        <v>765</v>
      </c>
      <c r="C56" s="171">
        <v>17000</v>
      </c>
      <c r="D56" s="171">
        <v>17000</v>
      </c>
      <c r="E56" s="171">
        <v>17000</v>
      </c>
      <c r="F56" s="171">
        <v>17000</v>
      </c>
      <c r="G56" s="171">
        <v>17000</v>
      </c>
      <c r="H56" s="171">
        <v>17000</v>
      </c>
      <c r="I56" s="171">
        <v>17000</v>
      </c>
      <c r="J56" s="283"/>
      <c r="K56" s="283"/>
      <c r="L56" s="283"/>
      <c r="M56" s="171">
        <v>17000</v>
      </c>
      <c r="N56" s="171">
        <v>17000</v>
      </c>
      <c r="O56" s="171">
        <v>17000</v>
      </c>
      <c r="P56" s="171">
        <v>17000</v>
      </c>
      <c r="Q56" s="171">
        <v>17000</v>
      </c>
      <c r="R56" s="171">
        <v>17000</v>
      </c>
      <c r="S56" s="171">
        <v>17000</v>
      </c>
      <c r="T56" s="171">
        <v>17000</v>
      </c>
      <c r="U56" s="171">
        <v>17000</v>
      </c>
      <c r="V56" s="171">
        <v>17000</v>
      </c>
      <c r="W56" s="176">
        <f t="shared" si="12"/>
        <v>0</v>
      </c>
      <c r="X56" s="171">
        <f t="shared" si="13"/>
        <v>17000</v>
      </c>
      <c r="Y56" s="177">
        <f t="shared" si="14"/>
        <v>0</v>
      </c>
      <c r="Z56" s="178" t="str">
        <f t="shared" si="15"/>
        <v>Wajar</v>
      </c>
      <c r="AA56" s="181"/>
    </row>
    <row r="59" spans="1:31" ht="14.5" x14ac:dyDescent="0.35">
      <c r="B59" t="s">
        <v>741</v>
      </c>
      <c r="C59" t="s">
        <v>776</v>
      </c>
      <c r="D59" s="186"/>
      <c r="E59" s="186"/>
      <c r="F59" s="186"/>
      <c r="G59" s="187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8"/>
      <c r="AD59" s="189"/>
      <c r="AE59" s="179"/>
    </row>
    <row r="60" spans="1:31" x14ac:dyDescent="0.25">
      <c r="A60" s="179"/>
      <c r="B60" s="185"/>
      <c r="C60" s="186"/>
      <c r="D60" s="186"/>
      <c r="E60" s="186"/>
      <c r="F60" s="186"/>
      <c r="G60" s="187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8"/>
      <c r="AD60" s="189"/>
      <c r="AE60" s="179"/>
    </row>
    <row r="62" spans="1:31" ht="15" customHeight="1" x14ac:dyDescent="0.25">
      <c r="A62" s="284" t="s">
        <v>743</v>
      </c>
      <c r="B62" s="284" t="s">
        <v>744</v>
      </c>
      <c r="C62" s="272" t="s">
        <v>745</v>
      </c>
      <c r="D62" s="272"/>
      <c r="E62" s="272"/>
      <c r="F62" s="272"/>
      <c r="G62" s="272"/>
      <c r="H62" s="273" t="s">
        <v>746</v>
      </c>
      <c r="I62" s="273"/>
      <c r="J62" s="273"/>
      <c r="K62" s="273"/>
      <c r="L62" s="273"/>
      <c r="M62" s="272" t="s">
        <v>747</v>
      </c>
      <c r="N62" s="272"/>
      <c r="O62" s="272"/>
      <c r="P62" s="272"/>
      <c r="Q62" s="272"/>
      <c r="R62" s="274" t="s">
        <v>748</v>
      </c>
      <c r="S62" s="274"/>
      <c r="T62" s="274"/>
      <c r="U62" s="274"/>
      <c r="V62" s="274"/>
      <c r="W62" s="291" t="s">
        <v>749</v>
      </c>
      <c r="X62" s="292"/>
      <c r="Y62" s="292"/>
      <c r="Z62" s="292"/>
      <c r="AA62" s="292"/>
      <c r="AB62" s="284" t="s">
        <v>750</v>
      </c>
      <c r="AC62" s="285" t="s">
        <v>751</v>
      </c>
      <c r="AD62" s="284" t="s">
        <v>752</v>
      </c>
      <c r="AE62" s="286" t="s">
        <v>753</v>
      </c>
    </row>
    <row r="63" spans="1:31" ht="12.75" customHeight="1" x14ac:dyDescent="0.25">
      <c r="A63" s="284"/>
      <c r="B63" s="284"/>
      <c r="C63" s="167" t="s">
        <v>754</v>
      </c>
      <c r="D63" s="167" t="s">
        <v>755</v>
      </c>
      <c r="E63" s="167" t="s">
        <v>756</v>
      </c>
      <c r="F63" s="167" t="s">
        <v>757</v>
      </c>
      <c r="G63" s="167" t="s">
        <v>758</v>
      </c>
      <c r="H63" s="167" t="s">
        <v>754</v>
      </c>
      <c r="I63" s="167" t="s">
        <v>755</v>
      </c>
      <c r="J63" s="167" t="s">
        <v>756</v>
      </c>
      <c r="K63" s="167" t="s">
        <v>757</v>
      </c>
      <c r="L63" s="167" t="s">
        <v>758</v>
      </c>
      <c r="M63" s="167" t="s">
        <v>754</v>
      </c>
      <c r="N63" s="167" t="s">
        <v>755</v>
      </c>
      <c r="O63" s="167" t="s">
        <v>756</v>
      </c>
      <c r="P63" s="167" t="s">
        <v>757</v>
      </c>
      <c r="Q63" s="167" t="s">
        <v>758</v>
      </c>
      <c r="R63" s="167" t="s">
        <v>754</v>
      </c>
      <c r="S63" s="167" t="s">
        <v>755</v>
      </c>
      <c r="T63" s="167" t="s">
        <v>756</v>
      </c>
      <c r="U63" s="167" t="s">
        <v>757</v>
      </c>
      <c r="V63" s="167" t="s">
        <v>758</v>
      </c>
      <c r="W63" s="167" t="s">
        <v>754</v>
      </c>
      <c r="X63" s="167" t="s">
        <v>755</v>
      </c>
      <c r="Y63" s="167" t="s">
        <v>756</v>
      </c>
      <c r="Z63" s="167" t="s">
        <v>757</v>
      </c>
      <c r="AA63" s="167" t="s">
        <v>758</v>
      </c>
      <c r="AB63" s="284"/>
      <c r="AC63" s="285"/>
      <c r="AD63" s="284"/>
      <c r="AE63" s="286"/>
    </row>
    <row r="64" spans="1:31" ht="12.75" customHeight="1" x14ac:dyDescent="0.25">
      <c r="A64" s="284"/>
      <c r="B64" s="284"/>
      <c r="C64" s="168">
        <v>45411</v>
      </c>
      <c r="D64" s="168">
        <v>45412</v>
      </c>
      <c r="E64" s="168">
        <v>45413</v>
      </c>
      <c r="F64" s="168">
        <v>45414</v>
      </c>
      <c r="G64" s="168">
        <v>45415</v>
      </c>
      <c r="H64" s="168">
        <v>45418</v>
      </c>
      <c r="I64" s="168">
        <v>45419</v>
      </c>
      <c r="J64" s="168">
        <v>45420</v>
      </c>
      <c r="K64" s="168">
        <v>45421</v>
      </c>
      <c r="L64" s="168">
        <v>45422</v>
      </c>
      <c r="M64" s="168">
        <v>45425</v>
      </c>
      <c r="N64" s="168">
        <v>45426</v>
      </c>
      <c r="O64" s="168">
        <v>45427</v>
      </c>
      <c r="P64" s="168">
        <v>45428</v>
      </c>
      <c r="Q64" s="168">
        <v>45429</v>
      </c>
      <c r="R64" s="168">
        <v>45432</v>
      </c>
      <c r="S64" s="168">
        <v>45433</v>
      </c>
      <c r="T64" s="168">
        <v>45434</v>
      </c>
      <c r="U64" s="168">
        <v>45435</v>
      </c>
      <c r="V64" s="168">
        <v>45436</v>
      </c>
      <c r="W64" s="168">
        <v>45439</v>
      </c>
      <c r="X64" s="168">
        <v>45440</v>
      </c>
      <c r="Y64" s="168">
        <v>45441</v>
      </c>
      <c r="Z64" s="168">
        <v>45442</v>
      </c>
      <c r="AA64" s="168">
        <v>45443</v>
      </c>
      <c r="AB64" s="284"/>
      <c r="AC64" s="285"/>
      <c r="AD64" s="284"/>
      <c r="AE64" s="286"/>
    </row>
    <row r="65" spans="1:31" x14ac:dyDescent="0.25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1"/>
      <c r="AD65" s="170"/>
      <c r="AE65" s="170"/>
    </row>
    <row r="66" spans="1:31" ht="13" x14ac:dyDescent="0.25">
      <c r="A66" s="169">
        <v>1</v>
      </c>
      <c r="B66" s="172" t="s">
        <v>760</v>
      </c>
      <c r="C66" s="171">
        <v>11500</v>
      </c>
      <c r="D66" s="171">
        <v>11500</v>
      </c>
      <c r="E66" s="174">
        <v>11500</v>
      </c>
      <c r="F66" s="174">
        <v>11500</v>
      </c>
      <c r="G66" s="174">
        <v>11500</v>
      </c>
      <c r="H66" s="174">
        <v>11500</v>
      </c>
      <c r="I66" s="174">
        <v>11500</v>
      </c>
      <c r="J66" s="174">
        <v>11500</v>
      </c>
      <c r="K66" s="174">
        <v>11500</v>
      </c>
      <c r="L66" s="174">
        <v>11500</v>
      </c>
      <c r="M66" s="174">
        <v>11500</v>
      </c>
      <c r="N66" s="174">
        <v>11500</v>
      </c>
      <c r="O66" s="174">
        <v>11500</v>
      </c>
      <c r="P66" s="174">
        <v>11500</v>
      </c>
      <c r="Q66" s="174">
        <v>11500</v>
      </c>
      <c r="R66" s="174">
        <v>11500</v>
      </c>
      <c r="S66" s="174">
        <v>11500</v>
      </c>
      <c r="T66" s="174">
        <v>11500</v>
      </c>
      <c r="U66" s="174">
        <v>11500</v>
      </c>
      <c r="V66" s="174">
        <v>11500</v>
      </c>
      <c r="W66" s="174">
        <v>11500</v>
      </c>
      <c r="X66" s="174">
        <v>11500</v>
      </c>
      <c r="Y66" s="174">
        <v>11500</v>
      </c>
      <c r="Z66" s="174">
        <v>11500</v>
      </c>
      <c r="AA66" s="174">
        <v>11500</v>
      </c>
      <c r="AB66" s="176">
        <f t="shared" ref="AB66:AB71" si="16">_xlfn.STDEV.P(C66:AA66)</f>
        <v>0</v>
      </c>
      <c r="AC66" s="171">
        <f t="shared" ref="AC66:AC71" si="17">AVERAGE(C66:AA66)</f>
        <v>11500</v>
      </c>
      <c r="AD66" s="177">
        <f t="shared" ref="AD66:AD71" si="18">(AB66/AC66)*100</f>
        <v>0</v>
      </c>
      <c r="AE66" s="178" t="str">
        <f>IF(AD66&lt;=10,"Wajar","Perlu Intervensi")</f>
        <v>Wajar</v>
      </c>
    </row>
    <row r="67" spans="1:31" ht="13" x14ac:dyDescent="0.25">
      <c r="A67" s="169">
        <v>2</v>
      </c>
      <c r="B67" s="172" t="s">
        <v>761</v>
      </c>
      <c r="C67" s="171">
        <v>8000</v>
      </c>
      <c r="D67" s="171">
        <v>8000</v>
      </c>
      <c r="E67" s="174">
        <v>8000</v>
      </c>
      <c r="F67" s="174">
        <v>8000</v>
      </c>
      <c r="G67" s="174">
        <v>8000</v>
      </c>
      <c r="H67" s="174">
        <v>8000</v>
      </c>
      <c r="I67" s="174">
        <v>8000</v>
      </c>
      <c r="J67" s="174">
        <v>8000</v>
      </c>
      <c r="K67" s="174">
        <v>8000</v>
      </c>
      <c r="L67" s="174">
        <v>8000</v>
      </c>
      <c r="M67" s="174">
        <v>8000</v>
      </c>
      <c r="N67" s="174">
        <v>8000</v>
      </c>
      <c r="O67" s="174">
        <v>8000</v>
      </c>
      <c r="P67" s="174">
        <v>8000</v>
      </c>
      <c r="Q67" s="174">
        <v>8000</v>
      </c>
      <c r="R67" s="174">
        <v>8000</v>
      </c>
      <c r="S67" s="174">
        <v>8000</v>
      </c>
      <c r="T67" s="174">
        <v>8000</v>
      </c>
      <c r="U67" s="174">
        <v>8000</v>
      </c>
      <c r="V67" s="174">
        <v>8000</v>
      </c>
      <c r="W67" s="174">
        <v>8000</v>
      </c>
      <c r="X67" s="174">
        <v>8000</v>
      </c>
      <c r="Y67" s="174">
        <v>8000</v>
      </c>
      <c r="Z67" s="174">
        <v>8000</v>
      </c>
      <c r="AA67" s="174">
        <v>8000</v>
      </c>
      <c r="AB67" s="176">
        <f t="shared" si="16"/>
        <v>0</v>
      </c>
      <c r="AC67" s="171">
        <f t="shared" si="17"/>
        <v>8000</v>
      </c>
      <c r="AD67" s="177">
        <f t="shared" si="18"/>
        <v>0</v>
      </c>
      <c r="AE67" s="178" t="str">
        <f>IF(AD67&lt;=10,"Wajar","Perlu Intervensi")</f>
        <v>Wajar</v>
      </c>
    </row>
    <row r="68" spans="1:31" ht="13" x14ac:dyDescent="0.25">
      <c r="A68" s="169">
        <v>3</v>
      </c>
      <c r="B68" s="172" t="s">
        <v>762</v>
      </c>
      <c r="C68" s="171">
        <v>42500</v>
      </c>
      <c r="D68" s="171">
        <v>42500</v>
      </c>
      <c r="E68" s="174">
        <v>42500</v>
      </c>
      <c r="F68" s="174">
        <v>36000</v>
      </c>
      <c r="G68" s="174">
        <v>36000</v>
      </c>
      <c r="H68" s="174">
        <v>40000</v>
      </c>
      <c r="I68" s="174">
        <v>40000</v>
      </c>
      <c r="J68" s="174">
        <v>40000</v>
      </c>
      <c r="K68" s="174">
        <v>40000</v>
      </c>
      <c r="L68" s="174">
        <v>40000</v>
      </c>
      <c r="M68" s="174">
        <v>42000</v>
      </c>
      <c r="N68" s="174">
        <v>42000</v>
      </c>
      <c r="O68" s="174">
        <v>42000</v>
      </c>
      <c r="P68" s="174">
        <v>42000</v>
      </c>
      <c r="Q68" s="174">
        <v>42000</v>
      </c>
      <c r="R68" s="174">
        <v>42000</v>
      </c>
      <c r="S68" s="174">
        <v>44000</v>
      </c>
      <c r="T68" s="174">
        <v>44000</v>
      </c>
      <c r="U68" s="174">
        <v>44000</v>
      </c>
      <c r="V68" s="174">
        <v>44000</v>
      </c>
      <c r="W68" s="174">
        <v>40000</v>
      </c>
      <c r="X68" s="174">
        <v>40000</v>
      </c>
      <c r="Y68" s="174">
        <v>42000</v>
      </c>
      <c r="Z68" s="174">
        <v>42000</v>
      </c>
      <c r="AA68" s="174">
        <v>42000</v>
      </c>
      <c r="AB68" s="176">
        <f t="shared" si="16"/>
        <v>2057.7657787027174</v>
      </c>
      <c r="AC68" s="171">
        <f t="shared" si="17"/>
        <v>41340</v>
      </c>
      <c r="AD68" s="177">
        <f t="shared" si="18"/>
        <v>4.9776627448057988</v>
      </c>
      <c r="AE68" s="178" t="str">
        <f>IF(AD68&lt;=10,"Wajar","Perlu Intervensi")</f>
        <v>Wajar</v>
      </c>
    </row>
    <row r="69" spans="1:31" ht="13" x14ac:dyDescent="0.25">
      <c r="A69" s="169">
        <v>4</v>
      </c>
      <c r="B69" s="172" t="s">
        <v>763</v>
      </c>
      <c r="C69" s="171">
        <v>30000</v>
      </c>
      <c r="D69" s="171">
        <v>30000</v>
      </c>
      <c r="E69" s="174">
        <v>30000</v>
      </c>
      <c r="F69" s="174">
        <v>30000</v>
      </c>
      <c r="G69" s="174">
        <v>30000</v>
      </c>
      <c r="H69" s="174">
        <v>30000</v>
      </c>
      <c r="I69" s="174">
        <v>30000</v>
      </c>
      <c r="J69" s="174">
        <v>30000</v>
      </c>
      <c r="K69" s="174">
        <v>30000</v>
      </c>
      <c r="L69" s="174">
        <v>30000</v>
      </c>
      <c r="M69" s="174">
        <v>30000</v>
      </c>
      <c r="N69" s="174">
        <v>30000</v>
      </c>
      <c r="O69" s="174">
        <v>30000</v>
      </c>
      <c r="P69" s="174">
        <v>30000</v>
      </c>
      <c r="Q69" s="174">
        <v>30000</v>
      </c>
      <c r="R69" s="174">
        <v>30000</v>
      </c>
      <c r="S69" s="174">
        <v>30000</v>
      </c>
      <c r="T69" s="174">
        <v>30000</v>
      </c>
      <c r="U69" s="174">
        <v>30000</v>
      </c>
      <c r="V69" s="174">
        <v>30000</v>
      </c>
      <c r="W69" s="174">
        <v>30000</v>
      </c>
      <c r="X69" s="174">
        <v>30000</v>
      </c>
      <c r="Y69" s="174">
        <v>30000</v>
      </c>
      <c r="Z69" s="174">
        <v>30000</v>
      </c>
      <c r="AA69" s="174">
        <v>30000</v>
      </c>
      <c r="AB69" s="176">
        <f t="shared" si="16"/>
        <v>0</v>
      </c>
      <c r="AC69" s="171">
        <f t="shared" si="17"/>
        <v>30000</v>
      </c>
      <c r="AD69" s="177">
        <f t="shared" si="18"/>
        <v>0</v>
      </c>
      <c r="AE69" s="178" t="str">
        <f>IF(AD69&lt;=10,"Wajar","Perlu Intervensi")</f>
        <v>Wajar</v>
      </c>
    </row>
    <row r="70" spans="1:31" ht="13" x14ac:dyDescent="0.25">
      <c r="A70" s="169">
        <v>5</v>
      </c>
      <c r="B70" s="172" t="s">
        <v>764</v>
      </c>
      <c r="C70" s="171">
        <v>18000</v>
      </c>
      <c r="D70" s="171">
        <v>18000</v>
      </c>
      <c r="E70" s="174">
        <v>18000</v>
      </c>
      <c r="F70" s="174">
        <v>18000</v>
      </c>
      <c r="G70" s="174">
        <v>18000</v>
      </c>
      <c r="H70" s="174">
        <v>18000</v>
      </c>
      <c r="I70" s="174">
        <v>18000</v>
      </c>
      <c r="J70" s="174">
        <v>18000</v>
      </c>
      <c r="K70" s="174">
        <v>18000</v>
      </c>
      <c r="L70" s="174">
        <v>18000</v>
      </c>
      <c r="M70" s="174">
        <v>18000</v>
      </c>
      <c r="N70" s="174">
        <v>18000</v>
      </c>
      <c r="O70" s="174">
        <v>18000</v>
      </c>
      <c r="P70" s="174">
        <v>18000</v>
      </c>
      <c r="Q70" s="174">
        <v>18000</v>
      </c>
      <c r="R70" s="174">
        <v>18000</v>
      </c>
      <c r="S70" s="174">
        <v>18000</v>
      </c>
      <c r="T70" s="174">
        <v>18000</v>
      </c>
      <c r="U70" s="174">
        <v>18000</v>
      </c>
      <c r="V70" s="174">
        <v>18000</v>
      </c>
      <c r="W70" s="174">
        <v>18000</v>
      </c>
      <c r="X70" s="174">
        <v>18000</v>
      </c>
      <c r="Y70" s="174">
        <v>18000</v>
      </c>
      <c r="Z70" s="174">
        <v>18000</v>
      </c>
      <c r="AA70" s="174">
        <v>18000</v>
      </c>
      <c r="AB70" s="176">
        <f t="shared" si="16"/>
        <v>0</v>
      </c>
      <c r="AC70" s="171">
        <f t="shared" si="17"/>
        <v>18000</v>
      </c>
      <c r="AD70" s="177">
        <f t="shared" si="18"/>
        <v>0</v>
      </c>
      <c r="AE70" s="178" t="str">
        <f t="shared" ref="AE70:AE71" si="19">IF(AD70&lt;=10,"Wajar","Perlu Intervensi")</f>
        <v>Wajar</v>
      </c>
    </row>
    <row r="71" spans="1:31" ht="13" x14ac:dyDescent="0.25">
      <c r="A71" s="169">
        <v>6</v>
      </c>
      <c r="B71" s="172" t="s">
        <v>765</v>
      </c>
      <c r="C71" s="171">
        <v>17000</v>
      </c>
      <c r="D71" s="171">
        <v>17000</v>
      </c>
      <c r="E71" s="174">
        <v>17000</v>
      </c>
      <c r="F71" s="174">
        <v>17000</v>
      </c>
      <c r="G71" s="174">
        <v>17000</v>
      </c>
      <c r="H71" s="174">
        <v>17000</v>
      </c>
      <c r="I71" s="174">
        <v>17000</v>
      </c>
      <c r="J71" s="174">
        <v>17000</v>
      </c>
      <c r="K71" s="174">
        <v>17000</v>
      </c>
      <c r="L71" s="174">
        <v>17000</v>
      </c>
      <c r="M71" s="174">
        <v>17000</v>
      </c>
      <c r="N71" s="174">
        <v>17000</v>
      </c>
      <c r="O71" s="174">
        <v>17000</v>
      </c>
      <c r="P71" s="174">
        <v>17000</v>
      </c>
      <c r="Q71" s="174">
        <v>17000</v>
      </c>
      <c r="R71" s="174">
        <v>17000</v>
      </c>
      <c r="S71" s="174">
        <v>17000</v>
      </c>
      <c r="T71" s="174">
        <v>17000</v>
      </c>
      <c r="U71" s="174">
        <v>17000</v>
      </c>
      <c r="V71" s="174">
        <v>17000</v>
      </c>
      <c r="W71" s="174">
        <v>17000</v>
      </c>
      <c r="X71" s="174">
        <v>17000</v>
      </c>
      <c r="Y71" s="174">
        <v>17000</v>
      </c>
      <c r="Z71" s="174">
        <v>17000</v>
      </c>
      <c r="AA71" s="174">
        <v>17000</v>
      </c>
      <c r="AB71" s="176">
        <f t="shared" si="16"/>
        <v>0</v>
      </c>
      <c r="AC71" s="171">
        <f t="shared" si="17"/>
        <v>17000</v>
      </c>
      <c r="AD71" s="177">
        <f t="shared" si="18"/>
        <v>0</v>
      </c>
      <c r="AE71" s="178" t="str">
        <f t="shared" si="19"/>
        <v>Wajar</v>
      </c>
    </row>
    <row r="74" spans="1:31" ht="14.5" x14ac:dyDescent="0.35">
      <c r="B74" t="s">
        <v>741</v>
      </c>
      <c r="C74" t="s">
        <v>777</v>
      </c>
      <c r="D74" s="186"/>
      <c r="E74" s="186"/>
      <c r="F74" s="186"/>
      <c r="G74" s="187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8"/>
      <c r="AD74" s="189"/>
      <c r="AE74" s="179"/>
    </row>
    <row r="75" spans="1:31" x14ac:dyDescent="0.25">
      <c r="A75" s="179"/>
      <c r="B75" s="185"/>
      <c r="C75" s="186"/>
      <c r="D75" s="186"/>
      <c r="E75" s="186"/>
      <c r="F75" s="186"/>
      <c r="G75" s="187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8"/>
      <c r="AD75" s="189"/>
      <c r="AE75" s="179"/>
    </row>
    <row r="77" spans="1:31" ht="15" customHeight="1" x14ac:dyDescent="0.25">
      <c r="A77" s="284" t="s">
        <v>743</v>
      </c>
      <c r="B77" s="284" t="s">
        <v>744</v>
      </c>
      <c r="C77" s="272" t="s">
        <v>745</v>
      </c>
      <c r="D77" s="272"/>
      <c r="E77" s="272"/>
      <c r="F77" s="272"/>
      <c r="G77" s="272"/>
      <c r="H77" s="273" t="s">
        <v>746</v>
      </c>
      <c r="I77" s="273"/>
      <c r="J77" s="273"/>
      <c r="K77" s="273"/>
      <c r="L77" s="273"/>
      <c r="M77" s="272" t="s">
        <v>747</v>
      </c>
      <c r="N77" s="272"/>
      <c r="O77" s="272"/>
      <c r="P77" s="272"/>
      <c r="Q77" s="272"/>
      <c r="R77" s="274" t="s">
        <v>748</v>
      </c>
      <c r="S77" s="274"/>
      <c r="T77" s="274"/>
      <c r="U77" s="274"/>
      <c r="V77" s="274"/>
      <c r="W77" s="284" t="s">
        <v>750</v>
      </c>
      <c r="X77" s="285" t="s">
        <v>751</v>
      </c>
      <c r="Y77" s="284" t="s">
        <v>752</v>
      </c>
      <c r="Z77" s="290" t="s">
        <v>753</v>
      </c>
      <c r="AA77" s="190"/>
    </row>
    <row r="78" spans="1:31" ht="12.75" customHeight="1" x14ac:dyDescent="0.25">
      <c r="A78" s="284"/>
      <c r="B78" s="284"/>
      <c r="C78" s="167" t="s">
        <v>754</v>
      </c>
      <c r="D78" s="167" t="s">
        <v>755</v>
      </c>
      <c r="E78" s="167" t="s">
        <v>756</v>
      </c>
      <c r="F78" s="167" t="s">
        <v>757</v>
      </c>
      <c r="G78" s="167" t="s">
        <v>758</v>
      </c>
      <c r="H78" s="167" t="s">
        <v>754</v>
      </c>
      <c r="I78" s="167" t="s">
        <v>755</v>
      </c>
      <c r="J78" s="167" t="s">
        <v>756</v>
      </c>
      <c r="K78" s="167" t="s">
        <v>757</v>
      </c>
      <c r="L78" s="167" t="s">
        <v>758</v>
      </c>
      <c r="M78" s="167" t="s">
        <v>754</v>
      </c>
      <c r="N78" s="167" t="s">
        <v>755</v>
      </c>
      <c r="O78" s="167" t="s">
        <v>756</v>
      </c>
      <c r="P78" s="167" t="s">
        <v>757</v>
      </c>
      <c r="Q78" s="167" t="s">
        <v>758</v>
      </c>
      <c r="R78" s="167" t="s">
        <v>754</v>
      </c>
      <c r="S78" s="167" t="s">
        <v>755</v>
      </c>
      <c r="T78" s="167" t="s">
        <v>756</v>
      </c>
      <c r="U78" s="167" t="s">
        <v>757</v>
      </c>
      <c r="V78" s="167" t="s">
        <v>758</v>
      </c>
      <c r="W78" s="284"/>
      <c r="X78" s="285"/>
      <c r="Y78" s="284"/>
      <c r="Z78" s="290"/>
      <c r="AA78" s="191"/>
    </row>
    <row r="79" spans="1:31" ht="12.75" customHeight="1" x14ac:dyDescent="0.25">
      <c r="A79" s="284"/>
      <c r="B79" s="284"/>
      <c r="C79" s="168">
        <v>45080</v>
      </c>
      <c r="D79" s="168">
        <v>45081</v>
      </c>
      <c r="E79" s="168">
        <v>45082</v>
      </c>
      <c r="F79" s="168">
        <v>45083</v>
      </c>
      <c r="G79" s="168">
        <v>45084</v>
      </c>
      <c r="H79" s="168">
        <v>45087</v>
      </c>
      <c r="I79" s="168">
        <v>45088</v>
      </c>
      <c r="J79" s="168">
        <v>45089</v>
      </c>
      <c r="K79" s="168">
        <v>45090</v>
      </c>
      <c r="L79" s="168">
        <v>45091</v>
      </c>
      <c r="M79" s="168">
        <v>45094</v>
      </c>
      <c r="N79" s="168">
        <v>45095</v>
      </c>
      <c r="O79" s="168">
        <v>45096</v>
      </c>
      <c r="P79" s="168">
        <v>45097</v>
      </c>
      <c r="Q79" s="168">
        <v>45098</v>
      </c>
      <c r="R79" s="168">
        <v>45101</v>
      </c>
      <c r="S79" s="168">
        <v>45102</v>
      </c>
      <c r="T79" s="168">
        <v>45103</v>
      </c>
      <c r="U79" s="168">
        <v>45104</v>
      </c>
      <c r="V79" s="168">
        <v>45105</v>
      </c>
      <c r="W79" s="284"/>
      <c r="X79" s="285"/>
      <c r="Y79" s="284"/>
      <c r="Z79" s="290"/>
      <c r="AA79" s="191"/>
    </row>
    <row r="80" spans="1:31" ht="13" x14ac:dyDescent="0.25">
      <c r="A80" s="169"/>
      <c r="B80" s="170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/>
      <c r="X80" s="171"/>
      <c r="Y80" s="170"/>
      <c r="Z80" s="192"/>
      <c r="AA80" s="191"/>
    </row>
    <row r="81" spans="1:31" ht="13" x14ac:dyDescent="0.25">
      <c r="A81" s="169">
        <v>1</v>
      </c>
      <c r="B81" s="172" t="s">
        <v>760</v>
      </c>
      <c r="C81" s="174">
        <v>11500</v>
      </c>
      <c r="D81" s="174">
        <v>11500</v>
      </c>
      <c r="E81" s="174">
        <v>11500</v>
      </c>
      <c r="F81" s="174">
        <v>11500</v>
      </c>
      <c r="G81" s="174">
        <v>11500</v>
      </c>
      <c r="H81" s="171">
        <v>11500</v>
      </c>
      <c r="I81" s="171">
        <v>11500</v>
      </c>
      <c r="J81" s="171">
        <v>11500</v>
      </c>
      <c r="K81" s="171">
        <v>11500</v>
      </c>
      <c r="L81" s="171">
        <v>11500</v>
      </c>
      <c r="M81" s="171">
        <v>11500</v>
      </c>
      <c r="N81" s="171">
        <v>11500</v>
      </c>
      <c r="O81" s="174">
        <v>11500</v>
      </c>
      <c r="P81" s="174">
        <v>11500</v>
      </c>
      <c r="Q81" s="174">
        <v>11500</v>
      </c>
      <c r="R81" s="174">
        <v>11500</v>
      </c>
      <c r="S81" s="174">
        <v>11500</v>
      </c>
      <c r="T81" s="174">
        <v>11500</v>
      </c>
      <c r="U81" s="174">
        <v>11500</v>
      </c>
      <c r="V81" s="174">
        <v>11500</v>
      </c>
      <c r="W81" s="176">
        <f t="shared" ref="W81:W86" si="20">_xlfn.STDEV.P(C81:V81)</f>
        <v>0</v>
      </c>
      <c r="X81" s="171">
        <f t="shared" ref="X81:X86" si="21">AVERAGE(C81:V81)</f>
        <v>11500</v>
      </c>
      <c r="Y81" s="177">
        <f t="shared" ref="Y81:Y86" si="22">(W81/X81)*100</f>
        <v>0</v>
      </c>
      <c r="Z81" s="193" t="str">
        <f>IF(Y81&lt;=10,"Wajar","Perlu Intervensi")</f>
        <v>Wajar</v>
      </c>
      <c r="AA81" s="191"/>
    </row>
    <row r="82" spans="1:31" ht="13" x14ac:dyDescent="0.25">
      <c r="A82" s="169">
        <v>2</v>
      </c>
      <c r="B82" s="172" t="s">
        <v>761</v>
      </c>
      <c r="C82" s="174">
        <v>8000</v>
      </c>
      <c r="D82" s="174">
        <v>8000</v>
      </c>
      <c r="E82" s="174">
        <v>8000</v>
      </c>
      <c r="F82" s="174">
        <v>8000</v>
      </c>
      <c r="G82" s="174">
        <v>8000</v>
      </c>
      <c r="H82" s="171">
        <v>8000</v>
      </c>
      <c r="I82" s="171">
        <v>8000</v>
      </c>
      <c r="J82" s="171">
        <v>8000</v>
      </c>
      <c r="K82" s="171">
        <v>8000</v>
      </c>
      <c r="L82" s="171">
        <v>8000</v>
      </c>
      <c r="M82" s="171">
        <v>8000</v>
      </c>
      <c r="N82" s="171">
        <v>8000</v>
      </c>
      <c r="O82" s="174">
        <v>8000</v>
      </c>
      <c r="P82" s="174">
        <v>8000</v>
      </c>
      <c r="Q82" s="174">
        <v>8000</v>
      </c>
      <c r="R82" s="174">
        <v>8000</v>
      </c>
      <c r="S82" s="174">
        <v>8000</v>
      </c>
      <c r="T82" s="174">
        <v>8000</v>
      </c>
      <c r="U82" s="174">
        <v>8000</v>
      </c>
      <c r="V82" s="174">
        <v>8000</v>
      </c>
      <c r="W82" s="176">
        <f t="shared" si="20"/>
        <v>0</v>
      </c>
      <c r="X82" s="171">
        <f t="shared" si="21"/>
        <v>8000</v>
      </c>
      <c r="Y82" s="177">
        <f t="shared" si="22"/>
        <v>0</v>
      </c>
      <c r="Z82" s="193" t="str">
        <f>IF(Y82&lt;=10,"Wajar","Perlu Intervensi")</f>
        <v>Wajar</v>
      </c>
      <c r="AA82" s="191"/>
    </row>
    <row r="83" spans="1:31" ht="13" x14ac:dyDescent="0.25">
      <c r="A83" s="169">
        <v>3</v>
      </c>
      <c r="B83" s="172" t="s">
        <v>762</v>
      </c>
      <c r="C83" s="174">
        <v>38000</v>
      </c>
      <c r="D83" s="174">
        <v>38000</v>
      </c>
      <c r="E83" s="174">
        <v>36000</v>
      </c>
      <c r="F83" s="174">
        <v>36000</v>
      </c>
      <c r="G83" s="174">
        <v>36000</v>
      </c>
      <c r="H83" s="171">
        <v>36000</v>
      </c>
      <c r="I83" s="171">
        <v>36000</v>
      </c>
      <c r="J83" s="171">
        <v>36000</v>
      </c>
      <c r="K83" s="171">
        <v>42000</v>
      </c>
      <c r="L83" s="171">
        <v>44000</v>
      </c>
      <c r="M83" s="171">
        <v>44000</v>
      </c>
      <c r="N83" s="171">
        <v>44000</v>
      </c>
      <c r="O83" s="174">
        <v>44000</v>
      </c>
      <c r="P83" s="174">
        <v>44000</v>
      </c>
      <c r="Q83" s="174">
        <v>44000</v>
      </c>
      <c r="R83" s="174">
        <v>44000</v>
      </c>
      <c r="S83" s="174">
        <v>44000</v>
      </c>
      <c r="T83" s="174">
        <v>41000</v>
      </c>
      <c r="U83" s="174">
        <v>41000</v>
      </c>
      <c r="V83" s="174">
        <v>41000</v>
      </c>
      <c r="W83" s="176">
        <f t="shared" si="20"/>
        <v>3427.4626183227733</v>
      </c>
      <c r="X83" s="171">
        <f t="shared" si="21"/>
        <v>40450</v>
      </c>
      <c r="Y83" s="177">
        <f t="shared" si="22"/>
        <v>8.4733315656928898</v>
      </c>
      <c r="Z83" s="193" t="str">
        <f>IF(Y83&lt;=10,"Wajar","Perlu Intervensi")</f>
        <v>Wajar</v>
      </c>
      <c r="AA83" s="191"/>
    </row>
    <row r="84" spans="1:31" ht="13" x14ac:dyDescent="0.25">
      <c r="A84" s="169">
        <v>4</v>
      </c>
      <c r="B84" s="172" t="s">
        <v>763</v>
      </c>
      <c r="C84" s="174">
        <v>30000</v>
      </c>
      <c r="D84" s="174">
        <v>30000</v>
      </c>
      <c r="E84" s="174">
        <v>30000</v>
      </c>
      <c r="F84" s="174">
        <v>30000</v>
      </c>
      <c r="G84" s="174">
        <v>30000</v>
      </c>
      <c r="H84" s="171">
        <v>30000</v>
      </c>
      <c r="I84" s="171">
        <v>30000</v>
      </c>
      <c r="J84" s="171">
        <v>30000</v>
      </c>
      <c r="K84" s="171">
        <v>30000</v>
      </c>
      <c r="L84" s="171">
        <v>30000</v>
      </c>
      <c r="M84" s="171">
        <v>30000</v>
      </c>
      <c r="N84" s="171">
        <v>30000</v>
      </c>
      <c r="O84" s="174">
        <v>30000</v>
      </c>
      <c r="P84" s="174">
        <v>30000</v>
      </c>
      <c r="Q84" s="174">
        <v>30000</v>
      </c>
      <c r="R84" s="174">
        <v>30000</v>
      </c>
      <c r="S84" s="174">
        <v>30000</v>
      </c>
      <c r="T84" s="174">
        <v>30000</v>
      </c>
      <c r="U84" s="174">
        <v>30000</v>
      </c>
      <c r="V84" s="174">
        <v>30000</v>
      </c>
      <c r="W84" s="176">
        <f t="shared" si="20"/>
        <v>0</v>
      </c>
      <c r="X84" s="171">
        <f t="shared" si="21"/>
        <v>30000</v>
      </c>
      <c r="Y84" s="177">
        <f t="shared" si="22"/>
        <v>0</v>
      </c>
      <c r="Z84" s="193" t="str">
        <f>IF(Y84&lt;=10,"Wajar","Perlu Intervensi")</f>
        <v>Wajar</v>
      </c>
      <c r="AA84" s="191"/>
    </row>
    <row r="85" spans="1:31" ht="13" x14ac:dyDescent="0.25">
      <c r="A85" s="169">
        <v>5</v>
      </c>
      <c r="B85" s="172" t="s">
        <v>764</v>
      </c>
      <c r="C85" s="174">
        <v>18000</v>
      </c>
      <c r="D85" s="174">
        <v>18000</v>
      </c>
      <c r="E85" s="174">
        <v>18000</v>
      </c>
      <c r="F85" s="174">
        <v>18000</v>
      </c>
      <c r="G85" s="174">
        <v>18000</v>
      </c>
      <c r="H85" s="171">
        <v>18000</v>
      </c>
      <c r="I85" s="171">
        <v>18000</v>
      </c>
      <c r="J85" s="171">
        <v>18000</v>
      </c>
      <c r="K85" s="171">
        <v>18000</v>
      </c>
      <c r="L85" s="171">
        <v>18000</v>
      </c>
      <c r="M85" s="171">
        <v>18000</v>
      </c>
      <c r="N85" s="171">
        <v>18000</v>
      </c>
      <c r="O85" s="174">
        <v>18000</v>
      </c>
      <c r="P85" s="174">
        <v>18000</v>
      </c>
      <c r="Q85" s="174">
        <v>18000</v>
      </c>
      <c r="R85" s="174">
        <v>18000</v>
      </c>
      <c r="S85" s="174">
        <v>18000</v>
      </c>
      <c r="T85" s="174">
        <v>18000</v>
      </c>
      <c r="U85" s="174">
        <v>18000</v>
      </c>
      <c r="V85" s="174">
        <v>18000</v>
      </c>
      <c r="W85" s="176">
        <f t="shared" si="20"/>
        <v>0</v>
      </c>
      <c r="X85" s="171">
        <f t="shared" si="21"/>
        <v>18000</v>
      </c>
      <c r="Y85" s="177">
        <f t="shared" si="22"/>
        <v>0</v>
      </c>
      <c r="Z85" s="193" t="str">
        <f t="shared" ref="Z85:Z86" si="23">IF(Y85&lt;=10,"Wajar","Perlu Intervensi")</f>
        <v>Wajar</v>
      </c>
      <c r="AA85" s="191"/>
    </row>
    <row r="86" spans="1:31" ht="13" x14ac:dyDescent="0.25">
      <c r="A86" s="169">
        <v>6</v>
      </c>
      <c r="B86" s="172" t="s">
        <v>765</v>
      </c>
      <c r="C86" s="174">
        <v>17000</v>
      </c>
      <c r="D86" s="174">
        <v>17000</v>
      </c>
      <c r="E86" s="174">
        <v>17000</v>
      </c>
      <c r="F86" s="174">
        <v>17000</v>
      </c>
      <c r="G86" s="174">
        <v>17000</v>
      </c>
      <c r="H86" s="171">
        <v>17000</v>
      </c>
      <c r="I86" s="171">
        <v>17000</v>
      </c>
      <c r="J86" s="171">
        <v>17000</v>
      </c>
      <c r="K86" s="171">
        <v>17000</v>
      </c>
      <c r="L86" s="171">
        <v>17000</v>
      </c>
      <c r="M86" s="171">
        <v>17000</v>
      </c>
      <c r="N86" s="171">
        <v>17000</v>
      </c>
      <c r="O86" s="174">
        <v>17000</v>
      </c>
      <c r="P86" s="174">
        <v>17000</v>
      </c>
      <c r="Q86" s="174">
        <v>17000</v>
      </c>
      <c r="R86" s="174">
        <v>17000</v>
      </c>
      <c r="S86" s="174">
        <v>17000</v>
      </c>
      <c r="T86" s="174">
        <v>17000</v>
      </c>
      <c r="U86" s="174">
        <v>17000</v>
      </c>
      <c r="V86" s="174">
        <v>17000</v>
      </c>
      <c r="W86" s="176">
        <f t="shared" si="20"/>
        <v>0</v>
      </c>
      <c r="X86" s="171">
        <f t="shared" si="21"/>
        <v>17000</v>
      </c>
      <c r="Y86" s="177">
        <f t="shared" si="22"/>
        <v>0</v>
      </c>
      <c r="Z86" s="193" t="str">
        <f t="shared" si="23"/>
        <v>Wajar</v>
      </c>
      <c r="AA86" s="191"/>
    </row>
    <row r="89" spans="1:31" ht="14.5" x14ac:dyDescent="0.35">
      <c r="A89" t="s">
        <v>741</v>
      </c>
      <c r="B89" t="s">
        <v>741</v>
      </c>
      <c r="C89" t="s">
        <v>778</v>
      </c>
      <c r="D89" s="186"/>
      <c r="E89" s="186"/>
      <c r="F89" s="186"/>
      <c r="G89" s="187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8"/>
      <c r="AD89" s="189"/>
      <c r="AE89" s="179"/>
    </row>
    <row r="90" spans="1:31" x14ac:dyDescent="0.25">
      <c r="A90" s="179"/>
      <c r="B90" s="185"/>
      <c r="C90" s="186"/>
      <c r="D90" s="186"/>
      <c r="E90" s="186"/>
      <c r="F90" s="186"/>
      <c r="G90" s="187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8"/>
      <c r="AD90" s="189"/>
      <c r="AE90" s="179"/>
    </row>
    <row r="92" spans="1:31" ht="15" customHeight="1" x14ac:dyDescent="0.25">
      <c r="A92" s="284" t="s">
        <v>743</v>
      </c>
      <c r="B92" s="284" t="s">
        <v>744</v>
      </c>
      <c r="C92" s="272" t="s">
        <v>745</v>
      </c>
      <c r="D92" s="272"/>
      <c r="E92" s="272"/>
      <c r="F92" s="272"/>
      <c r="G92" s="272"/>
      <c r="H92" s="273" t="s">
        <v>746</v>
      </c>
      <c r="I92" s="273"/>
      <c r="J92" s="273"/>
      <c r="K92" s="273"/>
      <c r="L92" s="273"/>
      <c r="M92" s="272" t="s">
        <v>747</v>
      </c>
      <c r="N92" s="272"/>
      <c r="O92" s="272"/>
      <c r="P92" s="272"/>
      <c r="Q92" s="272"/>
      <c r="R92" s="274" t="s">
        <v>748</v>
      </c>
      <c r="S92" s="274"/>
      <c r="T92" s="274"/>
      <c r="U92" s="274"/>
      <c r="V92" s="274"/>
      <c r="W92" s="291" t="s">
        <v>749</v>
      </c>
      <c r="X92" s="292"/>
      <c r="Y92" s="292"/>
      <c r="Z92" s="292"/>
      <c r="AA92" s="292"/>
      <c r="AB92" s="284" t="s">
        <v>750</v>
      </c>
      <c r="AC92" s="285" t="s">
        <v>751</v>
      </c>
      <c r="AD92" s="284" t="s">
        <v>752</v>
      </c>
      <c r="AE92" s="286" t="s">
        <v>753</v>
      </c>
    </row>
    <row r="93" spans="1:31" ht="12.75" customHeight="1" x14ac:dyDescent="0.25">
      <c r="A93" s="284"/>
      <c r="B93" s="284"/>
      <c r="C93" s="167" t="s">
        <v>754</v>
      </c>
      <c r="D93" s="167" t="s">
        <v>755</v>
      </c>
      <c r="E93" s="167" t="s">
        <v>756</v>
      </c>
      <c r="F93" s="167" t="s">
        <v>757</v>
      </c>
      <c r="G93" s="167" t="s">
        <v>758</v>
      </c>
      <c r="H93" s="167" t="s">
        <v>754</v>
      </c>
      <c r="I93" s="167" t="s">
        <v>755</v>
      </c>
      <c r="J93" s="167" t="s">
        <v>756</v>
      </c>
      <c r="K93" s="167" t="s">
        <v>757</v>
      </c>
      <c r="L93" s="167" t="s">
        <v>758</v>
      </c>
      <c r="M93" s="167" t="s">
        <v>754</v>
      </c>
      <c r="N93" s="167" t="s">
        <v>755</v>
      </c>
      <c r="O93" s="167" t="s">
        <v>756</v>
      </c>
      <c r="P93" s="167" t="s">
        <v>757</v>
      </c>
      <c r="Q93" s="167" t="s">
        <v>758</v>
      </c>
      <c r="R93" s="167" t="s">
        <v>754</v>
      </c>
      <c r="S93" s="167" t="s">
        <v>755</v>
      </c>
      <c r="T93" s="167" t="s">
        <v>756</v>
      </c>
      <c r="U93" s="167" t="s">
        <v>757</v>
      </c>
      <c r="V93" s="167" t="s">
        <v>758</v>
      </c>
      <c r="W93" s="167" t="s">
        <v>754</v>
      </c>
      <c r="X93" s="167" t="s">
        <v>755</v>
      </c>
      <c r="Y93" s="167" t="s">
        <v>756</v>
      </c>
      <c r="Z93" s="167" t="s">
        <v>757</v>
      </c>
      <c r="AA93" s="167" t="s">
        <v>758</v>
      </c>
      <c r="AB93" s="284"/>
      <c r="AC93" s="285"/>
      <c r="AD93" s="284"/>
      <c r="AE93" s="286"/>
    </row>
    <row r="94" spans="1:31" ht="12.75" customHeight="1" x14ac:dyDescent="0.25">
      <c r="A94" s="284"/>
      <c r="B94" s="284"/>
      <c r="C94" s="168">
        <v>45474</v>
      </c>
      <c r="D94" s="168">
        <v>45475</v>
      </c>
      <c r="E94" s="168">
        <v>45476</v>
      </c>
      <c r="F94" s="168">
        <v>45477</v>
      </c>
      <c r="G94" s="168">
        <v>45478</v>
      </c>
      <c r="H94" s="168">
        <v>45481</v>
      </c>
      <c r="I94" s="168">
        <v>45482</v>
      </c>
      <c r="J94" s="168">
        <v>45483</v>
      </c>
      <c r="K94" s="168">
        <v>45484</v>
      </c>
      <c r="L94" s="168">
        <v>45485</v>
      </c>
      <c r="M94" s="168">
        <v>45488</v>
      </c>
      <c r="N94" s="168">
        <v>45489</v>
      </c>
      <c r="O94" s="168">
        <v>45490</v>
      </c>
      <c r="P94" s="168">
        <v>45491</v>
      </c>
      <c r="Q94" s="168">
        <v>45492</v>
      </c>
      <c r="R94" s="168">
        <v>45495</v>
      </c>
      <c r="S94" s="168">
        <v>45496</v>
      </c>
      <c r="T94" s="168">
        <v>45497</v>
      </c>
      <c r="U94" s="168">
        <v>45498</v>
      </c>
      <c r="V94" s="168">
        <v>45499</v>
      </c>
      <c r="W94" s="168">
        <v>45502</v>
      </c>
      <c r="X94" s="168">
        <v>45503</v>
      </c>
      <c r="Y94" s="168">
        <v>45504</v>
      </c>
      <c r="Z94" s="168">
        <v>45505</v>
      </c>
      <c r="AA94" s="168">
        <v>45506</v>
      </c>
      <c r="AB94" s="284"/>
      <c r="AC94" s="285"/>
      <c r="AD94" s="284"/>
      <c r="AE94" s="286"/>
    </row>
    <row r="95" spans="1:31" x14ac:dyDescent="0.25">
      <c r="A95" s="169"/>
      <c r="B95" s="170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1"/>
      <c r="AD95" s="170"/>
      <c r="AE95" s="170"/>
    </row>
    <row r="96" spans="1:31" ht="13" x14ac:dyDescent="0.25">
      <c r="A96" s="169">
        <v>1</v>
      </c>
      <c r="B96" s="172" t="s">
        <v>760</v>
      </c>
      <c r="C96" s="194">
        <v>11500</v>
      </c>
      <c r="D96" s="171">
        <v>11500</v>
      </c>
      <c r="E96" s="171">
        <v>11500</v>
      </c>
      <c r="F96" s="171">
        <v>11500</v>
      </c>
      <c r="G96" s="171">
        <v>11500</v>
      </c>
      <c r="H96" s="171">
        <v>11500</v>
      </c>
      <c r="I96" s="171">
        <v>11500</v>
      </c>
      <c r="J96" s="171">
        <v>11500</v>
      </c>
      <c r="K96" s="171">
        <v>11500</v>
      </c>
      <c r="L96" s="171">
        <v>11500</v>
      </c>
      <c r="M96" s="171">
        <v>11500</v>
      </c>
      <c r="N96" s="171">
        <v>11500</v>
      </c>
      <c r="O96" s="171">
        <v>11500</v>
      </c>
      <c r="P96" s="171">
        <v>11500</v>
      </c>
      <c r="Q96" s="194">
        <v>11500</v>
      </c>
      <c r="R96" s="171">
        <v>11500</v>
      </c>
      <c r="S96" s="171">
        <v>11500</v>
      </c>
      <c r="T96" s="171">
        <v>11500</v>
      </c>
      <c r="U96" s="171">
        <v>11500</v>
      </c>
      <c r="V96" s="171">
        <v>11500</v>
      </c>
      <c r="W96" s="170">
        <v>11500</v>
      </c>
      <c r="X96" s="170">
        <v>11500</v>
      </c>
      <c r="Y96" s="170">
        <v>11500</v>
      </c>
      <c r="Z96" s="171">
        <v>11500</v>
      </c>
      <c r="AA96" s="171">
        <v>11500</v>
      </c>
      <c r="AB96" s="176">
        <f t="shared" ref="AB96:AB101" si="24">_xlfn.STDEV.P(C96:AA96)</f>
        <v>0</v>
      </c>
      <c r="AC96" s="171">
        <f t="shared" ref="AC96:AC101" si="25">AVERAGE(C96:AA96)</f>
        <v>11500</v>
      </c>
      <c r="AD96" s="177">
        <f t="shared" ref="AD96:AD101" si="26">(AB96/AC96)*100</f>
        <v>0</v>
      </c>
      <c r="AE96" s="178" t="str">
        <f>IF(AD96&lt;=10,"Wajar","Perlu Intervensi")</f>
        <v>Wajar</v>
      </c>
    </row>
    <row r="97" spans="1:31" ht="13" x14ac:dyDescent="0.25">
      <c r="A97" s="169">
        <v>2</v>
      </c>
      <c r="B97" s="172" t="s">
        <v>761</v>
      </c>
      <c r="C97" s="194">
        <v>8000</v>
      </c>
      <c r="D97" s="171">
        <v>8000</v>
      </c>
      <c r="E97" s="171">
        <v>8000</v>
      </c>
      <c r="F97" s="171">
        <v>8000</v>
      </c>
      <c r="G97" s="171">
        <v>8000</v>
      </c>
      <c r="H97" s="171">
        <v>8000</v>
      </c>
      <c r="I97" s="171">
        <v>8000</v>
      </c>
      <c r="J97" s="171">
        <v>8000</v>
      </c>
      <c r="K97" s="171">
        <v>8000</v>
      </c>
      <c r="L97" s="171">
        <v>8000</v>
      </c>
      <c r="M97" s="171">
        <v>8000</v>
      </c>
      <c r="N97" s="171">
        <v>8000</v>
      </c>
      <c r="O97" s="171">
        <v>8000</v>
      </c>
      <c r="P97" s="171">
        <v>8000</v>
      </c>
      <c r="Q97" s="194">
        <v>8000</v>
      </c>
      <c r="R97" s="171">
        <v>8000</v>
      </c>
      <c r="S97" s="171">
        <v>8000</v>
      </c>
      <c r="T97" s="171">
        <v>8000</v>
      </c>
      <c r="U97" s="171">
        <v>8000</v>
      </c>
      <c r="V97" s="171">
        <v>8000</v>
      </c>
      <c r="W97" s="170">
        <v>8000</v>
      </c>
      <c r="X97" s="170">
        <v>8000</v>
      </c>
      <c r="Y97" s="170">
        <v>8000</v>
      </c>
      <c r="Z97" s="171">
        <v>8000</v>
      </c>
      <c r="AA97" s="171">
        <v>8000</v>
      </c>
      <c r="AB97" s="176">
        <f t="shared" si="24"/>
        <v>0</v>
      </c>
      <c r="AC97" s="171">
        <f t="shared" si="25"/>
        <v>8000</v>
      </c>
      <c r="AD97" s="177">
        <f t="shared" si="26"/>
        <v>0</v>
      </c>
      <c r="AE97" s="178" t="str">
        <f>IF(AD97&lt;=10,"Wajar","Perlu Intervensi")</f>
        <v>Wajar</v>
      </c>
    </row>
    <row r="98" spans="1:31" ht="13" x14ac:dyDescent="0.25">
      <c r="A98" s="169">
        <v>3</v>
      </c>
      <c r="B98" s="172" t="s">
        <v>762</v>
      </c>
      <c r="C98" s="194">
        <v>37000</v>
      </c>
      <c r="D98" s="171">
        <v>37000</v>
      </c>
      <c r="E98" s="171">
        <v>37000</v>
      </c>
      <c r="F98" s="171">
        <v>37000</v>
      </c>
      <c r="G98" s="171">
        <v>37000</v>
      </c>
      <c r="H98" s="171">
        <v>39000</v>
      </c>
      <c r="I98" s="171">
        <v>39000</v>
      </c>
      <c r="J98" s="171">
        <v>39000</v>
      </c>
      <c r="K98" s="171">
        <v>39000</v>
      </c>
      <c r="L98" s="171">
        <v>39000</v>
      </c>
      <c r="M98" s="171">
        <v>39000</v>
      </c>
      <c r="N98" s="171">
        <v>36000</v>
      </c>
      <c r="O98" s="171">
        <v>36000</v>
      </c>
      <c r="P98" s="171">
        <v>36000</v>
      </c>
      <c r="Q98" s="194">
        <v>36000</v>
      </c>
      <c r="R98" s="171">
        <v>36000</v>
      </c>
      <c r="S98" s="171">
        <v>36000</v>
      </c>
      <c r="T98" s="171">
        <v>36000</v>
      </c>
      <c r="U98" s="171">
        <v>36000</v>
      </c>
      <c r="V98" s="171">
        <v>36000</v>
      </c>
      <c r="W98" s="170">
        <v>36000</v>
      </c>
      <c r="X98" s="170">
        <v>36000</v>
      </c>
      <c r="Y98" s="170">
        <v>34000</v>
      </c>
      <c r="Z98" s="171">
        <v>34000</v>
      </c>
      <c r="AA98" s="171">
        <v>34000</v>
      </c>
      <c r="AB98" s="176">
        <f t="shared" si="24"/>
        <v>1541.9468213917107</v>
      </c>
      <c r="AC98" s="171">
        <f t="shared" si="25"/>
        <v>36680</v>
      </c>
      <c r="AD98" s="177">
        <f t="shared" si="26"/>
        <v>4.2037808652991027</v>
      </c>
      <c r="AE98" s="178" t="str">
        <f>IF(AD98&lt;=10,"Wajar","Perlu Intervensi")</f>
        <v>Wajar</v>
      </c>
    </row>
    <row r="99" spans="1:31" ht="13" x14ac:dyDescent="0.25">
      <c r="A99" s="169">
        <v>4</v>
      </c>
      <c r="B99" s="172" t="s">
        <v>763</v>
      </c>
      <c r="C99" s="194">
        <v>31000</v>
      </c>
      <c r="D99" s="171">
        <v>31000</v>
      </c>
      <c r="E99" s="171">
        <v>31000</v>
      </c>
      <c r="F99" s="171">
        <v>31000</v>
      </c>
      <c r="G99" s="171">
        <v>31000</v>
      </c>
      <c r="H99" s="171">
        <v>31000</v>
      </c>
      <c r="I99" s="171">
        <v>31000</v>
      </c>
      <c r="J99" s="171">
        <v>31000</v>
      </c>
      <c r="K99" s="171">
        <v>31000</v>
      </c>
      <c r="L99" s="171">
        <v>31000</v>
      </c>
      <c r="M99" s="171">
        <v>31000</v>
      </c>
      <c r="N99" s="171">
        <v>31000</v>
      </c>
      <c r="O99" s="171">
        <v>31000</v>
      </c>
      <c r="P99" s="171">
        <v>31000</v>
      </c>
      <c r="Q99" s="194">
        <v>31000</v>
      </c>
      <c r="R99" s="171">
        <v>31000</v>
      </c>
      <c r="S99" s="171">
        <v>31000</v>
      </c>
      <c r="T99" s="171">
        <v>31000</v>
      </c>
      <c r="U99" s="171">
        <v>31000</v>
      </c>
      <c r="V99" s="171">
        <v>31000</v>
      </c>
      <c r="W99" s="170">
        <v>31000</v>
      </c>
      <c r="X99" s="170">
        <v>31000</v>
      </c>
      <c r="Y99" s="170">
        <v>31000</v>
      </c>
      <c r="Z99" s="171">
        <v>31000</v>
      </c>
      <c r="AA99" s="171">
        <v>31000</v>
      </c>
      <c r="AB99" s="176">
        <f t="shared" si="24"/>
        <v>0</v>
      </c>
      <c r="AC99" s="171">
        <f t="shared" si="25"/>
        <v>31000</v>
      </c>
      <c r="AD99" s="177">
        <f t="shared" si="26"/>
        <v>0</v>
      </c>
      <c r="AE99" s="178" t="str">
        <f>IF(AD99&lt;=10,"Wajar","Perlu Intervensi")</f>
        <v>Wajar</v>
      </c>
    </row>
    <row r="100" spans="1:31" ht="13" x14ac:dyDescent="0.25">
      <c r="A100" s="169">
        <v>5</v>
      </c>
      <c r="B100" s="172" t="s">
        <v>764</v>
      </c>
      <c r="C100" s="194">
        <v>18000</v>
      </c>
      <c r="D100" s="171">
        <v>18000</v>
      </c>
      <c r="E100" s="171">
        <v>18000</v>
      </c>
      <c r="F100" s="171">
        <v>18000</v>
      </c>
      <c r="G100" s="171">
        <v>18000</v>
      </c>
      <c r="H100" s="171">
        <v>18000</v>
      </c>
      <c r="I100" s="171">
        <v>18000</v>
      </c>
      <c r="J100" s="171">
        <v>18000</v>
      </c>
      <c r="K100" s="171">
        <v>18000</v>
      </c>
      <c r="L100" s="171">
        <v>18000</v>
      </c>
      <c r="M100" s="171">
        <v>18000</v>
      </c>
      <c r="N100" s="171">
        <v>18000</v>
      </c>
      <c r="O100" s="171">
        <v>18000</v>
      </c>
      <c r="P100" s="171">
        <v>18000</v>
      </c>
      <c r="Q100" s="194">
        <v>18000</v>
      </c>
      <c r="R100" s="171">
        <v>18000</v>
      </c>
      <c r="S100" s="171">
        <v>18000</v>
      </c>
      <c r="T100" s="171">
        <v>18000</v>
      </c>
      <c r="U100" s="171">
        <v>18000</v>
      </c>
      <c r="V100" s="171">
        <v>18000</v>
      </c>
      <c r="W100" s="170">
        <v>18000</v>
      </c>
      <c r="X100" s="170">
        <v>18000</v>
      </c>
      <c r="Y100" s="170">
        <v>18000</v>
      </c>
      <c r="Z100" s="171">
        <v>18000</v>
      </c>
      <c r="AA100" s="171">
        <v>18000</v>
      </c>
      <c r="AB100" s="176">
        <f t="shared" si="24"/>
        <v>0</v>
      </c>
      <c r="AC100" s="171">
        <f t="shared" si="25"/>
        <v>18000</v>
      </c>
      <c r="AD100" s="177">
        <f t="shared" si="26"/>
        <v>0</v>
      </c>
      <c r="AE100" s="178" t="str">
        <f t="shared" ref="AE100:AE101" si="27">IF(AD100&lt;=10,"Wajar","Perlu Intervensi")</f>
        <v>Wajar</v>
      </c>
    </row>
    <row r="101" spans="1:31" ht="13" x14ac:dyDescent="0.25">
      <c r="A101" s="169">
        <v>6</v>
      </c>
      <c r="B101" s="172" t="s">
        <v>765</v>
      </c>
      <c r="C101" s="194">
        <v>17000</v>
      </c>
      <c r="D101" s="171">
        <v>17000</v>
      </c>
      <c r="E101" s="171">
        <v>17000</v>
      </c>
      <c r="F101" s="171">
        <v>17000</v>
      </c>
      <c r="G101" s="171">
        <v>17000</v>
      </c>
      <c r="H101" s="171">
        <v>17000</v>
      </c>
      <c r="I101" s="171">
        <v>17000</v>
      </c>
      <c r="J101" s="171">
        <v>17000</v>
      </c>
      <c r="K101" s="171">
        <v>17000</v>
      </c>
      <c r="L101" s="171">
        <v>17000</v>
      </c>
      <c r="M101" s="171">
        <v>17000</v>
      </c>
      <c r="N101" s="171">
        <v>17000</v>
      </c>
      <c r="O101" s="171">
        <v>17000</v>
      </c>
      <c r="P101" s="171">
        <v>17000</v>
      </c>
      <c r="Q101" s="194">
        <v>17000</v>
      </c>
      <c r="R101" s="171">
        <v>17000</v>
      </c>
      <c r="S101" s="171">
        <v>17000</v>
      </c>
      <c r="T101" s="171">
        <v>17000</v>
      </c>
      <c r="U101" s="171">
        <v>17000</v>
      </c>
      <c r="V101" s="171">
        <v>17000</v>
      </c>
      <c r="W101" s="170">
        <v>17000</v>
      </c>
      <c r="X101" s="170">
        <v>17000</v>
      </c>
      <c r="Y101" s="170">
        <v>17000</v>
      </c>
      <c r="Z101" s="171">
        <v>17000</v>
      </c>
      <c r="AA101" s="171">
        <v>17000</v>
      </c>
      <c r="AB101" s="176">
        <f t="shared" si="24"/>
        <v>0</v>
      </c>
      <c r="AC101" s="171">
        <f t="shared" si="25"/>
        <v>17000</v>
      </c>
      <c r="AD101" s="177">
        <f t="shared" si="26"/>
        <v>0</v>
      </c>
      <c r="AE101" s="178" t="str">
        <f t="shared" si="27"/>
        <v>Wajar</v>
      </c>
    </row>
    <row r="104" spans="1:31" ht="14.5" x14ac:dyDescent="0.35">
      <c r="A104" t="s">
        <v>741</v>
      </c>
      <c r="B104" t="s">
        <v>741</v>
      </c>
      <c r="C104" t="s">
        <v>779</v>
      </c>
      <c r="D104" s="186"/>
      <c r="E104" s="186"/>
      <c r="F104" s="186"/>
      <c r="G104" s="187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8"/>
      <c r="AD104" s="189"/>
      <c r="AE104" s="179"/>
    </row>
    <row r="105" spans="1:31" x14ac:dyDescent="0.25">
      <c r="A105" s="179"/>
      <c r="B105" s="185"/>
      <c r="C105" s="186"/>
      <c r="D105" s="186"/>
      <c r="E105" s="186"/>
      <c r="F105" s="186"/>
      <c r="G105" s="187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8"/>
      <c r="AD105" s="189"/>
      <c r="AE105" s="179"/>
    </row>
    <row r="107" spans="1:31" ht="15" customHeight="1" x14ac:dyDescent="0.25">
      <c r="A107" s="284" t="s">
        <v>743</v>
      </c>
      <c r="B107" s="284" t="s">
        <v>744</v>
      </c>
      <c r="C107" s="272" t="s">
        <v>745</v>
      </c>
      <c r="D107" s="272"/>
      <c r="E107" s="272"/>
      <c r="F107" s="272"/>
      <c r="G107" s="272"/>
      <c r="H107" s="273" t="s">
        <v>746</v>
      </c>
      <c r="I107" s="273"/>
      <c r="J107" s="273"/>
      <c r="K107" s="273"/>
      <c r="L107" s="273"/>
      <c r="M107" s="272" t="s">
        <v>747</v>
      </c>
      <c r="N107" s="272"/>
      <c r="O107" s="272"/>
      <c r="P107" s="272"/>
      <c r="Q107" s="272"/>
      <c r="R107" s="274" t="s">
        <v>748</v>
      </c>
      <c r="S107" s="274"/>
      <c r="T107" s="274"/>
      <c r="U107" s="274"/>
      <c r="V107" s="274"/>
      <c r="W107" s="284" t="s">
        <v>750</v>
      </c>
      <c r="X107" s="285" t="s">
        <v>751</v>
      </c>
      <c r="Y107" s="284" t="s">
        <v>752</v>
      </c>
      <c r="Z107" s="290" t="s">
        <v>753</v>
      </c>
      <c r="AA107" s="190"/>
    </row>
    <row r="108" spans="1:31" ht="12.75" customHeight="1" x14ac:dyDescent="0.25">
      <c r="A108" s="284"/>
      <c r="B108" s="284"/>
      <c r="C108" s="167" t="s">
        <v>754</v>
      </c>
      <c r="D108" s="167" t="s">
        <v>755</v>
      </c>
      <c r="E108" s="167" t="s">
        <v>756</v>
      </c>
      <c r="F108" s="167" t="s">
        <v>757</v>
      </c>
      <c r="G108" s="167" t="s">
        <v>758</v>
      </c>
      <c r="H108" s="167" t="s">
        <v>754</v>
      </c>
      <c r="I108" s="167" t="s">
        <v>755</v>
      </c>
      <c r="J108" s="167" t="s">
        <v>756</v>
      </c>
      <c r="K108" s="167" t="s">
        <v>757</v>
      </c>
      <c r="L108" s="167" t="s">
        <v>758</v>
      </c>
      <c r="M108" s="167" t="s">
        <v>754</v>
      </c>
      <c r="N108" s="167" t="s">
        <v>755</v>
      </c>
      <c r="O108" s="167" t="s">
        <v>756</v>
      </c>
      <c r="P108" s="167" t="s">
        <v>757</v>
      </c>
      <c r="Q108" s="167" t="s">
        <v>758</v>
      </c>
      <c r="R108" s="167" t="s">
        <v>754</v>
      </c>
      <c r="S108" s="167" t="s">
        <v>755</v>
      </c>
      <c r="T108" s="167" t="s">
        <v>756</v>
      </c>
      <c r="U108" s="167" t="s">
        <v>757</v>
      </c>
      <c r="V108" s="167" t="s">
        <v>758</v>
      </c>
      <c r="W108" s="284"/>
      <c r="X108" s="285"/>
      <c r="Y108" s="284"/>
      <c r="Z108" s="290"/>
      <c r="AA108" s="191"/>
    </row>
    <row r="109" spans="1:31" ht="12.75" customHeight="1" x14ac:dyDescent="0.25">
      <c r="A109" s="284"/>
      <c r="B109" s="284"/>
      <c r="C109" s="168">
        <v>45509</v>
      </c>
      <c r="D109" s="168">
        <v>45510</v>
      </c>
      <c r="E109" s="168">
        <v>45511</v>
      </c>
      <c r="F109" s="168">
        <v>45512</v>
      </c>
      <c r="G109" s="168">
        <v>45513</v>
      </c>
      <c r="H109" s="168">
        <v>45516</v>
      </c>
      <c r="I109" s="168">
        <v>45517</v>
      </c>
      <c r="J109" s="168">
        <v>45518</v>
      </c>
      <c r="K109" s="168">
        <v>45519</v>
      </c>
      <c r="L109" s="168">
        <v>45520</v>
      </c>
      <c r="M109" s="168">
        <v>45523</v>
      </c>
      <c r="N109" s="168">
        <v>45524</v>
      </c>
      <c r="O109" s="168">
        <v>45525</v>
      </c>
      <c r="P109" s="168">
        <v>45526</v>
      </c>
      <c r="Q109" s="168">
        <v>45527</v>
      </c>
      <c r="R109" s="168">
        <v>45530</v>
      </c>
      <c r="S109" s="168">
        <v>45531</v>
      </c>
      <c r="T109" s="168">
        <v>45532</v>
      </c>
      <c r="U109" s="168">
        <v>45533</v>
      </c>
      <c r="V109" s="168">
        <v>45534</v>
      </c>
      <c r="W109" s="284"/>
      <c r="X109" s="285"/>
      <c r="Y109" s="284"/>
      <c r="Z109" s="290"/>
      <c r="AA109" s="191"/>
    </row>
    <row r="110" spans="1:31" ht="13" x14ac:dyDescent="0.25">
      <c r="A110" s="169"/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  <c r="S110" s="170"/>
      <c r="T110" s="170"/>
      <c r="U110" s="170"/>
      <c r="V110" s="170"/>
      <c r="W110" s="170"/>
      <c r="X110" s="171"/>
      <c r="Y110" s="170"/>
      <c r="Z110" s="192"/>
      <c r="AA110" s="191"/>
    </row>
    <row r="111" spans="1:31" ht="13" x14ac:dyDescent="0.25">
      <c r="A111" s="169">
        <v>1</v>
      </c>
      <c r="B111" s="172" t="s">
        <v>760</v>
      </c>
      <c r="C111" s="171">
        <v>11500</v>
      </c>
      <c r="D111" s="171">
        <v>11500</v>
      </c>
      <c r="E111" s="171">
        <v>11500</v>
      </c>
      <c r="F111" s="171">
        <v>11500</v>
      </c>
      <c r="G111" s="171">
        <v>11500</v>
      </c>
      <c r="H111" s="171">
        <v>11500</v>
      </c>
      <c r="I111" s="171">
        <v>11500</v>
      </c>
      <c r="J111" s="171">
        <v>11500</v>
      </c>
      <c r="K111" s="171">
        <v>11500</v>
      </c>
      <c r="L111" s="171">
        <v>11500</v>
      </c>
      <c r="M111" s="171">
        <v>11500</v>
      </c>
      <c r="N111" s="171">
        <v>11500</v>
      </c>
      <c r="O111" s="171">
        <v>11500</v>
      </c>
      <c r="P111" s="171">
        <v>11500</v>
      </c>
      <c r="Q111" s="171">
        <v>11500</v>
      </c>
      <c r="R111" s="171">
        <v>11500</v>
      </c>
      <c r="S111" s="171">
        <v>11500</v>
      </c>
      <c r="T111" s="171">
        <v>11500</v>
      </c>
      <c r="U111" s="171">
        <v>11500</v>
      </c>
      <c r="V111" s="171">
        <v>11500</v>
      </c>
      <c r="W111" s="176">
        <f t="shared" ref="W111:W116" si="28">_xlfn.STDEV.P(C111:V111)</f>
        <v>0</v>
      </c>
      <c r="X111" s="171">
        <f t="shared" ref="X111:X116" si="29">AVERAGE(C111:V111)</f>
        <v>11500</v>
      </c>
      <c r="Y111" s="177">
        <f t="shared" ref="Y111:Y116" si="30">(W111/X111)*100</f>
        <v>0</v>
      </c>
      <c r="Z111" s="193" t="str">
        <f>IF(Y111&lt;=10,"Wajar","Perlu Intervensi")</f>
        <v>Wajar</v>
      </c>
      <c r="AA111" s="191"/>
    </row>
    <row r="112" spans="1:31" ht="13" x14ac:dyDescent="0.25">
      <c r="A112" s="169">
        <v>2</v>
      </c>
      <c r="B112" s="172" t="s">
        <v>761</v>
      </c>
      <c r="C112" s="171">
        <v>8000</v>
      </c>
      <c r="D112" s="171">
        <v>8000</v>
      </c>
      <c r="E112" s="171">
        <v>8000</v>
      </c>
      <c r="F112" s="171">
        <v>8000</v>
      </c>
      <c r="G112" s="171">
        <v>8000</v>
      </c>
      <c r="H112" s="171">
        <v>8000</v>
      </c>
      <c r="I112" s="171">
        <v>8000</v>
      </c>
      <c r="J112" s="171">
        <v>8000</v>
      </c>
      <c r="K112" s="171">
        <v>8000</v>
      </c>
      <c r="L112" s="171">
        <v>8000</v>
      </c>
      <c r="M112" s="171">
        <v>8000</v>
      </c>
      <c r="N112" s="171">
        <v>8000</v>
      </c>
      <c r="O112" s="171">
        <v>8000</v>
      </c>
      <c r="P112" s="171">
        <v>8000</v>
      </c>
      <c r="Q112" s="171">
        <v>8000</v>
      </c>
      <c r="R112" s="171">
        <v>8000</v>
      </c>
      <c r="S112" s="171">
        <v>8000</v>
      </c>
      <c r="T112" s="171">
        <v>8000</v>
      </c>
      <c r="U112" s="171">
        <v>8000</v>
      </c>
      <c r="V112" s="171">
        <v>8000</v>
      </c>
      <c r="W112" s="176">
        <f t="shared" si="28"/>
        <v>0</v>
      </c>
      <c r="X112" s="171">
        <f t="shared" si="29"/>
        <v>8000</v>
      </c>
      <c r="Y112" s="177">
        <f t="shared" si="30"/>
        <v>0</v>
      </c>
      <c r="Z112" s="193" t="str">
        <f>IF(Y112&lt;=10,"Wajar","Perlu Intervensi")</f>
        <v>Wajar</v>
      </c>
      <c r="AA112" s="191"/>
    </row>
    <row r="113" spans="1:31" ht="13" x14ac:dyDescent="0.25">
      <c r="A113" s="169">
        <v>3</v>
      </c>
      <c r="B113" s="172" t="s">
        <v>762</v>
      </c>
      <c r="C113" s="171">
        <v>34000</v>
      </c>
      <c r="D113" s="171">
        <v>34000</v>
      </c>
      <c r="E113" s="171">
        <v>34000</v>
      </c>
      <c r="F113" s="171">
        <v>39000</v>
      </c>
      <c r="G113" s="171">
        <v>39000</v>
      </c>
      <c r="H113" s="171">
        <v>39000</v>
      </c>
      <c r="I113" s="171">
        <v>39000</v>
      </c>
      <c r="J113" s="171">
        <v>39000</v>
      </c>
      <c r="K113" s="171">
        <v>34000</v>
      </c>
      <c r="L113" s="171">
        <v>34000</v>
      </c>
      <c r="M113" s="171">
        <v>34000</v>
      </c>
      <c r="N113" s="171">
        <v>34000</v>
      </c>
      <c r="O113" s="171">
        <v>35000</v>
      </c>
      <c r="P113" s="171">
        <v>34000</v>
      </c>
      <c r="Q113" s="171">
        <v>34000</v>
      </c>
      <c r="R113" s="171">
        <v>34000</v>
      </c>
      <c r="S113" s="171">
        <v>34000</v>
      </c>
      <c r="T113" s="171">
        <v>34000</v>
      </c>
      <c r="U113" s="171">
        <v>34000</v>
      </c>
      <c r="V113" s="171">
        <v>34000</v>
      </c>
      <c r="W113" s="176">
        <f t="shared" si="28"/>
        <v>2147.091055358389</v>
      </c>
      <c r="X113" s="171">
        <f t="shared" si="29"/>
        <v>35300</v>
      </c>
      <c r="Y113" s="177">
        <f t="shared" si="30"/>
        <v>6.0824109216951525</v>
      </c>
      <c r="Z113" s="193" t="str">
        <f>IF(Y113&lt;=10,"Wajar","Perlu Intervensi")</f>
        <v>Wajar</v>
      </c>
      <c r="AA113" s="191"/>
    </row>
    <row r="114" spans="1:31" ht="13" x14ac:dyDescent="0.25">
      <c r="A114" s="169">
        <v>4</v>
      </c>
      <c r="B114" s="172" t="s">
        <v>763</v>
      </c>
      <c r="C114" s="171">
        <v>31000</v>
      </c>
      <c r="D114" s="171">
        <v>31000</v>
      </c>
      <c r="E114" s="171">
        <v>31000</v>
      </c>
      <c r="F114" s="171">
        <v>31000</v>
      </c>
      <c r="G114" s="171">
        <v>31000</v>
      </c>
      <c r="H114" s="171">
        <v>31000</v>
      </c>
      <c r="I114" s="171">
        <v>31000</v>
      </c>
      <c r="J114" s="171">
        <v>31000</v>
      </c>
      <c r="K114" s="171">
        <v>31000</v>
      </c>
      <c r="L114" s="171">
        <v>31000</v>
      </c>
      <c r="M114" s="171">
        <v>31000</v>
      </c>
      <c r="N114" s="171">
        <v>31000</v>
      </c>
      <c r="O114" s="171">
        <v>30000</v>
      </c>
      <c r="P114" s="171">
        <v>30000</v>
      </c>
      <c r="Q114" s="171">
        <v>30000</v>
      </c>
      <c r="R114" s="171">
        <v>30000</v>
      </c>
      <c r="S114" s="171">
        <v>30000</v>
      </c>
      <c r="T114" s="171">
        <v>30000</v>
      </c>
      <c r="U114" s="171">
        <v>30000</v>
      </c>
      <c r="V114" s="171">
        <v>30000</v>
      </c>
      <c r="W114" s="176">
        <f t="shared" si="28"/>
        <v>489.89794855663564</v>
      </c>
      <c r="X114" s="171">
        <f t="shared" si="29"/>
        <v>30600</v>
      </c>
      <c r="Y114" s="177">
        <f t="shared" si="30"/>
        <v>1.6009736880935803</v>
      </c>
      <c r="Z114" s="193" t="str">
        <f>IF(Y114&lt;=10,"Wajar","Perlu Intervensi")</f>
        <v>Wajar</v>
      </c>
      <c r="AA114" s="191"/>
    </row>
    <row r="115" spans="1:31" ht="13" x14ac:dyDescent="0.25">
      <c r="A115" s="169">
        <v>5</v>
      </c>
      <c r="B115" s="172" t="s">
        <v>764</v>
      </c>
      <c r="C115" s="171">
        <v>18000</v>
      </c>
      <c r="D115" s="171">
        <v>18000</v>
      </c>
      <c r="E115" s="171">
        <v>18000</v>
      </c>
      <c r="F115" s="171">
        <v>18000</v>
      </c>
      <c r="G115" s="171">
        <v>18000</v>
      </c>
      <c r="H115" s="171">
        <v>18000</v>
      </c>
      <c r="I115" s="171">
        <v>18000</v>
      </c>
      <c r="J115" s="171">
        <v>18000</v>
      </c>
      <c r="K115" s="171">
        <v>18000</v>
      </c>
      <c r="L115" s="171">
        <v>18000</v>
      </c>
      <c r="M115" s="171">
        <v>18000</v>
      </c>
      <c r="N115" s="171">
        <v>18000</v>
      </c>
      <c r="O115" s="171">
        <v>18000</v>
      </c>
      <c r="P115" s="171">
        <v>18000</v>
      </c>
      <c r="Q115" s="171">
        <v>18000</v>
      </c>
      <c r="R115" s="171">
        <v>18000</v>
      </c>
      <c r="S115" s="171">
        <v>18000</v>
      </c>
      <c r="T115" s="171">
        <v>18000</v>
      </c>
      <c r="U115" s="171">
        <v>18000</v>
      </c>
      <c r="V115" s="171">
        <v>18000</v>
      </c>
      <c r="W115" s="176">
        <f t="shared" si="28"/>
        <v>0</v>
      </c>
      <c r="X115" s="171">
        <f t="shared" si="29"/>
        <v>18000</v>
      </c>
      <c r="Y115" s="177">
        <f t="shared" si="30"/>
        <v>0</v>
      </c>
      <c r="Z115" s="193" t="str">
        <f t="shared" ref="Z115:Z116" si="31">IF(Y115&lt;=10,"Wajar","Perlu Intervensi")</f>
        <v>Wajar</v>
      </c>
      <c r="AA115" s="191"/>
    </row>
    <row r="116" spans="1:31" ht="13" x14ac:dyDescent="0.25">
      <c r="A116" s="169">
        <v>6</v>
      </c>
      <c r="B116" s="172" t="s">
        <v>765</v>
      </c>
      <c r="C116" s="171">
        <v>17000</v>
      </c>
      <c r="D116" s="171">
        <v>17000</v>
      </c>
      <c r="E116" s="171">
        <v>17000</v>
      </c>
      <c r="F116" s="171">
        <v>17000</v>
      </c>
      <c r="G116" s="171">
        <v>17000</v>
      </c>
      <c r="H116" s="171">
        <v>17000</v>
      </c>
      <c r="I116" s="171">
        <v>17000</v>
      </c>
      <c r="J116" s="171">
        <v>17000</v>
      </c>
      <c r="K116" s="171">
        <v>17000</v>
      </c>
      <c r="L116" s="171">
        <v>17000</v>
      </c>
      <c r="M116" s="171">
        <v>17000</v>
      </c>
      <c r="N116" s="171">
        <v>17000</v>
      </c>
      <c r="O116" s="171">
        <v>17000</v>
      </c>
      <c r="P116" s="171">
        <v>17000</v>
      </c>
      <c r="Q116" s="171">
        <v>17000</v>
      </c>
      <c r="R116" s="171">
        <v>17000</v>
      </c>
      <c r="S116" s="171">
        <v>17000</v>
      </c>
      <c r="T116" s="171">
        <v>17000</v>
      </c>
      <c r="U116" s="171">
        <v>17000</v>
      </c>
      <c r="V116" s="171">
        <v>17000</v>
      </c>
      <c r="W116" s="176">
        <f t="shared" si="28"/>
        <v>0</v>
      </c>
      <c r="X116" s="171">
        <f t="shared" si="29"/>
        <v>17000</v>
      </c>
      <c r="Y116" s="177">
        <f t="shared" si="30"/>
        <v>0</v>
      </c>
      <c r="Z116" s="193" t="str">
        <f t="shared" si="31"/>
        <v>Wajar</v>
      </c>
      <c r="AA116" s="191"/>
    </row>
    <row r="117" spans="1:31" x14ac:dyDescent="0.25">
      <c r="A117" s="179"/>
      <c r="B117" s="185"/>
      <c r="H117" s="166"/>
      <c r="I117" s="166"/>
      <c r="J117" s="166"/>
      <c r="K117" s="166"/>
      <c r="L117" s="166"/>
      <c r="AB117" s="188"/>
      <c r="AD117" s="189"/>
      <c r="AE117" s="179"/>
    </row>
    <row r="119" spans="1:31" ht="14.5" x14ac:dyDescent="0.35">
      <c r="A119"/>
      <c r="B119" t="s">
        <v>741</v>
      </c>
      <c r="C119" t="s">
        <v>780</v>
      </c>
      <c r="D119" s="186"/>
      <c r="E119" s="186"/>
      <c r="F119" s="186"/>
      <c r="G119" s="187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8"/>
      <c r="AD119" s="189"/>
      <c r="AE119" s="179"/>
    </row>
    <row r="120" spans="1:31" x14ac:dyDescent="0.25">
      <c r="A120" s="179"/>
      <c r="B120" s="185"/>
      <c r="C120" s="186"/>
      <c r="D120" s="186"/>
      <c r="E120" s="186"/>
      <c r="F120" s="186"/>
      <c r="G120" s="187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8"/>
      <c r="AD120" s="189"/>
      <c r="AE120" s="179"/>
    </row>
    <row r="122" spans="1:31" ht="15" customHeight="1" x14ac:dyDescent="0.25">
      <c r="A122" s="284" t="s">
        <v>743</v>
      </c>
      <c r="B122" s="284" t="s">
        <v>744</v>
      </c>
      <c r="C122" s="272" t="s">
        <v>745</v>
      </c>
      <c r="D122" s="272"/>
      <c r="E122" s="272"/>
      <c r="F122" s="272"/>
      <c r="G122" s="272"/>
      <c r="H122" s="293" t="s">
        <v>746</v>
      </c>
      <c r="I122" s="293"/>
      <c r="J122" s="293"/>
      <c r="K122" s="293"/>
      <c r="L122" s="293"/>
      <c r="M122" s="294" t="s">
        <v>747</v>
      </c>
      <c r="N122" s="294"/>
      <c r="O122" s="294"/>
      <c r="P122" s="294"/>
      <c r="Q122" s="294"/>
      <c r="R122" s="295" t="s">
        <v>748</v>
      </c>
      <c r="S122" s="295"/>
      <c r="T122" s="295"/>
      <c r="U122" s="295"/>
      <c r="V122" s="295"/>
      <c r="W122" s="284" t="s">
        <v>750</v>
      </c>
      <c r="X122" s="285" t="s">
        <v>751</v>
      </c>
      <c r="Y122" s="284" t="s">
        <v>752</v>
      </c>
      <c r="Z122" s="290" t="s">
        <v>753</v>
      </c>
      <c r="AA122" s="190"/>
    </row>
    <row r="123" spans="1:31" ht="12.75" customHeight="1" x14ac:dyDescent="0.25">
      <c r="A123" s="284"/>
      <c r="B123" s="284"/>
      <c r="C123" s="167" t="s">
        <v>754</v>
      </c>
      <c r="D123" s="167" t="s">
        <v>755</v>
      </c>
      <c r="E123" s="167" t="s">
        <v>756</v>
      </c>
      <c r="F123" s="167" t="s">
        <v>757</v>
      </c>
      <c r="G123" s="167" t="s">
        <v>758</v>
      </c>
      <c r="H123" s="167" t="s">
        <v>754</v>
      </c>
      <c r="I123" s="167" t="s">
        <v>755</v>
      </c>
      <c r="J123" s="167" t="s">
        <v>756</v>
      </c>
      <c r="K123" s="167" t="s">
        <v>757</v>
      </c>
      <c r="L123" s="167" t="s">
        <v>758</v>
      </c>
      <c r="M123" s="167" t="s">
        <v>754</v>
      </c>
      <c r="N123" s="167" t="s">
        <v>755</v>
      </c>
      <c r="O123" s="167" t="s">
        <v>756</v>
      </c>
      <c r="P123" s="167" t="s">
        <v>757</v>
      </c>
      <c r="Q123" s="167" t="s">
        <v>758</v>
      </c>
      <c r="R123" s="167" t="s">
        <v>754</v>
      </c>
      <c r="S123" s="167" t="s">
        <v>755</v>
      </c>
      <c r="T123" s="167" t="s">
        <v>756</v>
      </c>
      <c r="U123" s="167" t="s">
        <v>757</v>
      </c>
      <c r="V123" s="167" t="s">
        <v>758</v>
      </c>
      <c r="W123" s="284"/>
      <c r="X123" s="285"/>
      <c r="Y123" s="284"/>
      <c r="Z123" s="290"/>
      <c r="AA123" s="191"/>
    </row>
    <row r="124" spans="1:31" ht="12.75" customHeight="1" x14ac:dyDescent="0.25">
      <c r="A124" s="284"/>
      <c r="B124" s="284"/>
      <c r="C124" s="168">
        <v>45537</v>
      </c>
      <c r="D124" s="168">
        <v>45538</v>
      </c>
      <c r="E124" s="168">
        <v>45539</v>
      </c>
      <c r="F124" s="168">
        <v>45540</v>
      </c>
      <c r="G124" s="168">
        <v>45541</v>
      </c>
      <c r="H124" s="168">
        <v>45544</v>
      </c>
      <c r="I124" s="168">
        <v>45545</v>
      </c>
      <c r="J124" s="168">
        <v>45546</v>
      </c>
      <c r="K124" s="168">
        <v>45547</v>
      </c>
      <c r="L124" s="168">
        <v>45548</v>
      </c>
      <c r="M124" s="168">
        <v>45551</v>
      </c>
      <c r="N124" s="168">
        <v>45552</v>
      </c>
      <c r="O124" s="168">
        <v>45553</v>
      </c>
      <c r="P124" s="168">
        <v>45554</v>
      </c>
      <c r="Q124" s="168">
        <v>45555</v>
      </c>
      <c r="R124" s="168">
        <v>45558</v>
      </c>
      <c r="S124" s="168">
        <v>45559</v>
      </c>
      <c r="T124" s="168">
        <v>45560</v>
      </c>
      <c r="U124" s="168">
        <v>45561</v>
      </c>
      <c r="V124" s="168">
        <v>45562</v>
      </c>
      <c r="W124" s="284"/>
      <c r="X124" s="285"/>
      <c r="Y124" s="284"/>
      <c r="Z124" s="290"/>
      <c r="AA124" s="191"/>
    </row>
    <row r="125" spans="1:31" ht="13" x14ac:dyDescent="0.25">
      <c r="A125" s="169"/>
      <c r="B125" s="170"/>
      <c r="C125" s="170"/>
      <c r="D125" s="170"/>
      <c r="E125" s="287" t="s">
        <v>781</v>
      </c>
      <c r="F125" s="170"/>
      <c r="G125" s="170"/>
      <c r="H125" s="287" t="s">
        <v>782</v>
      </c>
      <c r="I125" s="170"/>
      <c r="J125" s="170"/>
      <c r="K125" s="170"/>
      <c r="L125" s="170"/>
      <c r="M125" s="287" t="s">
        <v>783</v>
      </c>
      <c r="N125" s="170"/>
      <c r="O125" s="170"/>
      <c r="P125" s="170"/>
      <c r="Q125" s="170"/>
      <c r="R125" s="170"/>
      <c r="S125" s="170"/>
      <c r="T125" s="170"/>
      <c r="U125" s="170"/>
      <c r="V125" s="170"/>
      <c r="W125" s="170"/>
      <c r="X125" s="171"/>
      <c r="Y125" s="170"/>
      <c r="Z125" s="192"/>
      <c r="AA125" s="191"/>
    </row>
    <row r="126" spans="1:31" ht="12.75" customHeight="1" x14ac:dyDescent="0.25">
      <c r="A126" s="169">
        <v>1</v>
      </c>
      <c r="B126" s="172" t="s">
        <v>760</v>
      </c>
      <c r="C126" s="171">
        <v>11500</v>
      </c>
      <c r="D126" s="171">
        <v>11500</v>
      </c>
      <c r="E126" s="288"/>
      <c r="F126" s="171">
        <v>11500</v>
      </c>
      <c r="G126" s="171">
        <v>11500</v>
      </c>
      <c r="H126" s="288"/>
      <c r="I126" s="171">
        <v>11500</v>
      </c>
      <c r="J126" s="171">
        <v>11500</v>
      </c>
      <c r="K126" s="171">
        <v>11500</v>
      </c>
      <c r="L126" s="171">
        <v>11500</v>
      </c>
      <c r="M126" s="288"/>
      <c r="N126" s="171">
        <v>11500</v>
      </c>
      <c r="O126" s="171">
        <v>11500</v>
      </c>
      <c r="P126" s="171">
        <v>11500</v>
      </c>
      <c r="Q126" s="171">
        <v>11500</v>
      </c>
      <c r="R126" s="194">
        <v>11500</v>
      </c>
      <c r="S126" s="171">
        <v>11500</v>
      </c>
      <c r="T126" s="171">
        <v>11500</v>
      </c>
      <c r="U126" s="171">
        <v>11500</v>
      </c>
      <c r="V126" s="171">
        <v>11500</v>
      </c>
      <c r="W126" s="176">
        <f t="shared" ref="W126:W131" si="32">_xlfn.STDEV.P(C126:V126)</f>
        <v>0</v>
      </c>
      <c r="X126" s="171">
        <f t="shared" ref="X126:X131" si="33">AVERAGE(C126:V126)</f>
        <v>11500</v>
      </c>
      <c r="Y126" s="177">
        <f t="shared" ref="Y126:Y131" si="34">(W126/X126)*100</f>
        <v>0</v>
      </c>
      <c r="Z126" s="193" t="str">
        <f>IF(Y126&lt;=10,"Wajar","Perlu Intervensi")</f>
        <v>Wajar</v>
      </c>
      <c r="AA126" s="191"/>
    </row>
    <row r="127" spans="1:31" ht="13" x14ac:dyDescent="0.25">
      <c r="A127" s="169">
        <v>2</v>
      </c>
      <c r="B127" s="172" t="s">
        <v>761</v>
      </c>
      <c r="C127" s="171">
        <v>8000</v>
      </c>
      <c r="D127" s="171">
        <v>8000</v>
      </c>
      <c r="E127" s="288"/>
      <c r="F127" s="171">
        <v>8000</v>
      </c>
      <c r="G127" s="171">
        <v>8000</v>
      </c>
      <c r="H127" s="288"/>
      <c r="I127" s="171">
        <v>8000</v>
      </c>
      <c r="J127" s="171">
        <v>8000</v>
      </c>
      <c r="K127" s="171">
        <v>8000</v>
      </c>
      <c r="L127" s="171">
        <v>8000</v>
      </c>
      <c r="M127" s="288"/>
      <c r="N127" s="171">
        <v>8000</v>
      </c>
      <c r="O127" s="171">
        <v>8000</v>
      </c>
      <c r="P127" s="171">
        <v>8000</v>
      </c>
      <c r="Q127" s="171">
        <v>8000</v>
      </c>
      <c r="R127" s="194">
        <v>8000</v>
      </c>
      <c r="S127" s="171">
        <v>8000</v>
      </c>
      <c r="T127" s="171">
        <v>8000</v>
      </c>
      <c r="U127" s="171">
        <v>8000</v>
      </c>
      <c r="V127" s="171">
        <v>8000</v>
      </c>
      <c r="W127" s="176">
        <f t="shared" si="32"/>
        <v>0</v>
      </c>
      <c r="X127" s="171">
        <f t="shared" si="33"/>
        <v>8000</v>
      </c>
      <c r="Y127" s="177">
        <f t="shared" si="34"/>
        <v>0</v>
      </c>
      <c r="Z127" s="193" t="str">
        <f>IF(Y127&lt;=10,"Wajar","Perlu Intervensi")</f>
        <v>Wajar</v>
      </c>
      <c r="AA127" s="191"/>
    </row>
    <row r="128" spans="1:31" ht="13" x14ac:dyDescent="0.25">
      <c r="A128" s="169">
        <v>3</v>
      </c>
      <c r="B128" s="172" t="s">
        <v>762</v>
      </c>
      <c r="C128" s="171">
        <v>34000</v>
      </c>
      <c r="D128" s="171">
        <v>34000</v>
      </c>
      <c r="E128" s="288"/>
      <c r="F128" s="171">
        <v>34000</v>
      </c>
      <c r="G128" s="171">
        <v>34000</v>
      </c>
      <c r="H128" s="288"/>
      <c r="I128" s="171">
        <v>34000</v>
      </c>
      <c r="J128" s="171">
        <v>34000</v>
      </c>
      <c r="K128" s="171">
        <v>35000</v>
      </c>
      <c r="L128" s="171">
        <v>35000</v>
      </c>
      <c r="M128" s="288"/>
      <c r="N128" s="171">
        <v>36000</v>
      </c>
      <c r="O128" s="171">
        <v>36000</v>
      </c>
      <c r="P128" s="171">
        <v>36000</v>
      </c>
      <c r="Q128" s="171">
        <v>36000</v>
      </c>
      <c r="R128" s="194">
        <v>36000</v>
      </c>
      <c r="S128" s="171">
        <v>36000</v>
      </c>
      <c r="T128" s="171">
        <v>36000</v>
      </c>
      <c r="U128" s="171">
        <v>36000</v>
      </c>
      <c r="V128" s="171">
        <v>36000</v>
      </c>
      <c r="W128" s="176">
        <f t="shared" si="32"/>
        <v>922.61100831518377</v>
      </c>
      <c r="X128" s="171">
        <f t="shared" si="33"/>
        <v>35176.470588235294</v>
      </c>
      <c r="Y128" s="177">
        <f t="shared" si="34"/>
        <v>2.622807214273934</v>
      </c>
      <c r="Z128" s="193" t="str">
        <f>IF(Y128&lt;=10,"Wajar","Perlu Intervensi")</f>
        <v>Wajar</v>
      </c>
      <c r="AA128" s="191"/>
    </row>
    <row r="129" spans="1:31" ht="13" x14ac:dyDescent="0.25">
      <c r="A129" s="169">
        <v>4</v>
      </c>
      <c r="B129" s="172" t="s">
        <v>763</v>
      </c>
      <c r="C129" s="171">
        <v>30000</v>
      </c>
      <c r="D129" s="171">
        <v>30000</v>
      </c>
      <c r="E129" s="288"/>
      <c r="F129" s="171">
        <v>30000</v>
      </c>
      <c r="G129" s="171">
        <v>30000</v>
      </c>
      <c r="H129" s="288"/>
      <c r="I129" s="171">
        <v>30000</v>
      </c>
      <c r="J129" s="171">
        <v>30000</v>
      </c>
      <c r="K129" s="171">
        <v>30000</v>
      </c>
      <c r="L129" s="171">
        <v>30000</v>
      </c>
      <c r="M129" s="288"/>
      <c r="N129" s="171">
        <v>30000</v>
      </c>
      <c r="O129" s="171">
        <v>30000</v>
      </c>
      <c r="P129" s="171">
        <v>30000</v>
      </c>
      <c r="Q129" s="171">
        <v>30000</v>
      </c>
      <c r="R129" s="194">
        <v>30000</v>
      </c>
      <c r="S129" s="171">
        <v>30000</v>
      </c>
      <c r="T129" s="171">
        <v>30000</v>
      </c>
      <c r="U129" s="171">
        <v>30000</v>
      </c>
      <c r="V129" s="171">
        <v>30000</v>
      </c>
      <c r="W129" s="176">
        <f t="shared" si="32"/>
        <v>0</v>
      </c>
      <c r="X129" s="171">
        <f t="shared" si="33"/>
        <v>30000</v>
      </c>
      <c r="Y129" s="177">
        <f t="shared" si="34"/>
        <v>0</v>
      </c>
      <c r="Z129" s="193" t="str">
        <f>IF(Y129&lt;=10,"Wajar","Perlu Intervensi")</f>
        <v>Wajar</v>
      </c>
      <c r="AA129" s="191"/>
    </row>
    <row r="130" spans="1:31" ht="13" x14ac:dyDescent="0.25">
      <c r="A130" s="169">
        <v>5</v>
      </c>
      <c r="B130" s="172" t="s">
        <v>764</v>
      </c>
      <c r="C130" s="171">
        <v>17000</v>
      </c>
      <c r="D130" s="171">
        <v>17000</v>
      </c>
      <c r="E130" s="288"/>
      <c r="F130" s="171">
        <v>17000</v>
      </c>
      <c r="G130" s="171">
        <v>17000</v>
      </c>
      <c r="H130" s="288"/>
      <c r="I130" s="171">
        <v>17000</v>
      </c>
      <c r="J130" s="171">
        <v>17000</v>
      </c>
      <c r="K130" s="171">
        <v>17000</v>
      </c>
      <c r="L130" s="171">
        <v>17000</v>
      </c>
      <c r="M130" s="288"/>
      <c r="N130" s="171">
        <v>17000</v>
      </c>
      <c r="O130" s="171">
        <v>17000</v>
      </c>
      <c r="P130" s="171">
        <v>17000</v>
      </c>
      <c r="Q130" s="171">
        <v>17000</v>
      </c>
      <c r="R130" s="194">
        <v>17000</v>
      </c>
      <c r="S130" s="171">
        <v>17000</v>
      </c>
      <c r="T130" s="171">
        <v>17000</v>
      </c>
      <c r="U130" s="171">
        <v>17000</v>
      </c>
      <c r="V130" s="171">
        <v>17000</v>
      </c>
      <c r="W130" s="176">
        <f t="shared" si="32"/>
        <v>0</v>
      </c>
      <c r="X130" s="171">
        <f t="shared" si="33"/>
        <v>17000</v>
      </c>
      <c r="Y130" s="177">
        <f t="shared" si="34"/>
        <v>0</v>
      </c>
      <c r="Z130" s="193" t="str">
        <f t="shared" ref="Z130:Z131" si="35">IF(Y130&lt;=10,"Wajar","Perlu Intervensi")</f>
        <v>Wajar</v>
      </c>
      <c r="AA130" s="191"/>
    </row>
    <row r="131" spans="1:31" ht="13" x14ac:dyDescent="0.25">
      <c r="A131" s="169">
        <v>6</v>
      </c>
      <c r="B131" s="172" t="s">
        <v>765</v>
      </c>
      <c r="C131" s="171">
        <v>17000</v>
      </c>
      <c r="D131" s="171">
        <v>17000</v>
      </c>
      <c r="E131" s="289"/>
      <c r="F131" s="171">
        <v>17000</v>
      </c>
      <c r="G131" s="171">
        <v>17000</v>
      </c>
      <c r="H131" s="289"/>
      <c r="I131" s="171">
        <v>17000</v>
      </c>
      <c r="J131" s="171">
        <v>17000</v>
      </c>
      <c r="K131" s="171">
        <v>17000</v>
      </c>
      <c r="L131" s="171">
        <v>17000</v>
      </c>
      <c r="M131" s="289"/>
      <c r="N131" s="171">
        <v>17000</v>
      </c>
      <c r="O131" s="171">
        <v>17000</v>
      </c>
      <c r="P131" s="171">
        <v>17000</v>
      </c>
      <c r="Q131" s="171">
        <v>17000</v>
      </c>
      <c r="R131" s="194">
        <v>17000</v>
      </c>
      <c r="S131" s="171">
        <v>17000</v>
      </c>
      <c r="T131" s="171">
        <v>17000</v>
      </c>
      <c r="U131" s="171">
        <v>17000</v>
      </c>
      <c r="V131" s="171">
        <v>17000</v>
      </c>
      <c r="W131" s="176">
        <f t="shared" si="32"/>
        <v>0</v>
      </c>
      <c r="X131" s="171">
        <f t="shared" si="33"/>
        <v>17000</v>
      </c>
      <c r="Y131" s="177">
        <f t="shared" si="34"/>
        <v>0</v>
      </c>
      <c r="Z131" s="193" t="str">
        <f t="shared" si="35"/>
        <v>Wajar</v>
      </c>
      <c r="AA131" s="191"/>
    </row>
    <row r="133" spans="1:31" ht="14.5" x14ac:dyDescent="0.35">
      <c r="A133"/>
      <c r="B133" t="s">
        <v>741</v>
      </c>
      <c r="C133" t="s">
        <v>784</v>
      </c>
      <c r="D133" s="186"/>
      <c r="E133" s="186"/>
      <c r="F133" s="186"/>
      <c r="G133" s="187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8"/>
      <c r="AD133" s="189"/>
      <c r="AE133" s="179"/>
    </row>
    <row r="134" spans="1:31" x14ac:dyDescent="0.25">
      <c r="A134" s="179"/>
      <c r="B134" s="185"/>
      <c r="C134" s="186"/>
      <c r="D134" s="186"/>
      <c r="E134" s="186"/>
      <c r="F134" s="186"/>
      <c r="G134" s="187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8"/>
      <c r="AD134" s="189"/>
      <c r="AE134" s="179"/>
    </row>
    <row r="136" spans="1:31" ht="15" customHeight="1" x14ac:dyDescent="0.25">
      <c r="A136" s="284" t="s">
        <v>743</v>
      </c>
      <c r="B136" s="284" t="s">
        <v>744</v>
      </c>
      <c r="C136" s="272" t="s">
        <v>745</v>
      </c>
      <c r="D136" s="272"/>
      <c r="E136" s="272"/>
      <c r="F136" s="272"/>
      <c r="G136" s="272"/>
      <c r="H136" s="273" t="s">
        <v>746</v>
      </c>
      <c r="I136" s="273"/>
      <c r="J136" s="273"/>
      <c r="K136" s="273"/>
      <c r="L136" s="273"/>
      <c r="M136" s="272" t="s">
        <v>747</v>
      </c>
      <c r="N136" s="272"/>
      <c r="O136" s="272"/>
      <c r="P136" s="272"/>
      <c r="Q136" s="272"/>
      <c r="R136" s="274" t="s">
        <v>748</v>
      </c>
      <c r="S136" s="274"/>
      <c r="T136" s="274"/>
      <c r="U136" s="274"/>
      <c r="V136" s="274"/>
      <c r="W136" s="291" t="s">
        <v>749</v>
      </c>
      <c r="X136" s="292"/>
      <c r="Y136" s="292"/>
      <c r="Z136" s="292"/>
      <c r="AA136" s="292"/>
      <c r="AB136" s="284" t="s">
        <v>750</v>
      </c>
      <c r="AC136" s="285" t="s">
        <v>751</v>
      </c>
      <c r="AD136" s="284" t="s">
        <v>752</v>
      </c>
      <c r="AE136" s="286" t="s">
        <v>753</v>
      </c>
    </row>
    <row r="137" spans="1:31" ht="12.75" customHeight="1" x14ac:dyDescent="0.25">
      <c r="A137" s="284"/>
      <c r="B137" s="284"/>
      <c r="C137" s="167" t="s">
        <v>754</v>
      </c>
      <c r="D137" s="167" t="s">
        <v>755</v>
      </c>
      <c r="E137" s="167" t="s">
        <v>756</v>
      </c>
      <c r="F137" s="167" t="s">
        <v>757</v>
      </c>
      <c r="G137" s="167" t="s">
        <v>758</v>
      </c>
      <c r="H137" s="167" t="s">
        <v>754</v>
      </c>
      <c r="I137" s="167" t="s">
        <v>755</v>
      </c>
      <c r="J137" s="167" t="s">
        <v>756</v>
      </c>
      <c r="K137" s="167" t="s">
        <v>757</v>
      </c>
      <c r="L137" s="167" t="s">
        <v>758</v>
      </c>
      <c r="M137" s="167" t="s">
        <v>754</v>
      </c>
      <c r="N137" s="167" t="s">
        <v>755</v>
      </c>
      <c r="O137" s="167" t="s">
        <v>756</v>
      </c>
      <c r="P137" s="167" t="s">
        <v>757</v>
      </c>
      <c r="Q137" s="167" t="s">
        <v>758</v>
      </c>
      <c r="R137" s="167" t="s">
        <v>754</v>
      </c>
      <c r="S137" s="167" t="s">
        <v>755</v>
      </c>
      <c r="T137" s="167" t="s">
        <v>756</v>
      </c>
      <c r="U137" s="167" t="s">
        <v>757</v>
      </c>
      <c r="V137" s="167" t="s">
        <v>758</v>
      </c>
      <c r="W137" s="167" t="s">
        <v>754</v>
      </c>
      <c r="X137" s="167" t="s">
        <v>755</v>
      </c>
      <c r="Y137" s="167" t="s">
        <v>756</v>
      </c>
      <c r="Z137" s="167" t="s">
        <v>757</v>
      </c>
      <c r="AA137" s="167" t="s">
        <v>758</v>
      </c>
      <c r="AB137" s="284"/>
      <c r="AC137" s="285"/>
      <c r="AD137" s="284"/>
      <c r="AE137" s="286"/>
    </row>
    <row r="138" spans="1:31" ht="12.75" customHeight="1" x14ac:dyDescent="0.25">
      <c r="A138" s="284"/>
      <c r="B138" s="284"/>
      <c r="C138" s="168">
        <v>45565</v>
      </c>
      <c r="D138" s="168">
        <v>45566</v>
      </c>
      <c r="E138" s="168">
        <v>45567</v>
      </c>
      <c r="F138" s="168">
        <v>45568</v>
      </c>
      <c r="G138" s="168">
        <v>45569</v>
      </c>
      <c r="H138" s="168">
        <v>45572</v>
      </c>
      <c r="I138" s="168">
        <v>45573</v>
      </c>
      <c r="J138" s="168">
        <v>45574</v>
      </c>
      <c r="K138" s="168">
        <v>45575</v>
      </c>
      <c r="L138" s="168">
        <v>45576</v>
      </c>
      <c r="M138" s="168">
        <v>45579</v>
      </c>
      <c r="N138" s="168">
        <v>45580</v>
      </c>
      <c r="O138" s="168">
        <v>45581</v>
      </c>
      <c r="P138" s="168">
        <v>45582</v>
      </c>
      <c r="Q138" s="168">
        <v>45583</v>
      </c>
      <c r="R138" s="168">
        <v>45586</v>
      </c>
      <c r="S138" s="168">
        <v>45587</v>
      </c>
      <c r="T138" s="168">
        <v>45588</v>
      </c>
      <c r="U138" s="168">
        <v>45589</v>
      </c>
      <c r="V138" s="168">
        <v>45590</v>
      </c>
      <c r="W138" s="168">
        <v>45593</v>
      </c>
      <c r="X138" s="168">
        <v>45594</v>
      </c>
      <c r="Y138" s="168">
        <v>45595</v>
      </c>
      <c r="Z138" s="168">
        <v>45596</v>
      </c>
      <c r="AA138" s="168">
        <v>45597</v>
      </c>
      <c r="AB138" s="284"/>
      <c r="AC138" s="285"/>
      <c r="AD138" s="284"/>
      <c r="AE138" s="286"/>
    </row>
    <row r="139" spans="1:31" ht="13" x14ac:dyDescent="0.25">
      <c r="A139" s="169"/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70"/>
      <c r="W139" s="180"/>
      <c r="X139" s="180"/>
      <c r="Y139" s="180"/>
      <c r="Z139" s="180"/>
      <c r="AA139" s="180"/>
      <c r="AB139" s="170"/>
      <c r="AC139" s="171"/>
      <c r="AD139" s="170"/>
      <c r="AE139" s="170"/>
    </row>
    <row r="140" spans="1:31" ht="13" x14ac:dyDescent="0.25">
      <c r="A140" s="169">
        <v>1</v>
      </c>
      <c r="B140" s="172" t="s">
        <v>760</v>
      </c>
      <c r="C140" s="171">
        <v>11500</v>
      </c>
      <c r="D140" s="174">
        <v>11500</v>
      </c>
      <c r="E140" s="174">
        <v>11500</v>
      </c>
      <c r="F140" s="174">
        <v>11500</v>
      </c>
      <c r="G140" s="174">
        <v>11500</v>
      </c>
      <c r="H140" s="174">
        <v>11500</v>
      </c>
      <c r="I140" s="171">
        <v>11500</v>
      </c>
      <c r="J140" s="171">
        <v>11500</v>
      </c>
      <c r="K140" s="171">
        <v>11500</v>
      </c>
      <c r="L140" s="171">
        <v>11500</v>
      </c>
      <c r="M140" s="171">
        <v>11500</v>
      </c>
      <c r="N140" s="174">
        <v>11500</v>
      </c>
      <c r="O140" s="174">
        <v>11500</v>
      </c>
      <c r="P140" s="174">
        <v>11500</v>
      </c>
      <c r="Q140" s="174">
        <v>11500</v>
      </c>
      <c r="R140" s="174">
        <v>11500</v>
      </c>
      <c r="S140" s="171">
        <v>11500</v>
      </c>
      <c r="T140" s="171">
        <v>11500</v>
      </c>
      <c r="U140" s="171">
        <v>11500</v>
      </c>
      <c r="V140" s="171">
        <v>11500</v>
      </c>
      <c r="W140" s="171">
        <v>11500</v>
      </c>
      <c r="X140" s="171">
        <v>11500</v>
      </c>
      <c r="Y140" s="171">
        <v>11500</v>
      </c>
      <c r="Z140" s="171">
        <v>11500</v>
      </c>
      <c r="AA140" s="195">
        <v>11500</v>
      </c>
      <c r="AB140" s="176">
        <f t="shared" ref="AB140:AB145" si="36">_xlfn.STDEV.P(C140:AA140)</f>
        <v>0</v>
      </c>
      <c r="AC140" s="171">
        <f t="shared" ref="AC140:AC145" si="37">AVERAGE(C140:AA140)</f>
        <v>11500</v>
      </c>
      <c r="AD140" s="177">
        <f t="shared" ref="AD140:AD145" si="38">(AB140/AC140)*100</f>
        <v>0</v>
      </c>
      <c r="AE140" s="178" t="str">
        <f>IF(AD140&lt;=10,"Wajar","Perlu Intervensi")</f>
        <v>Wajar</v>
      </c>
    </row>
    <row r="141" spans="1:31" ht="13" x14ac:dyDescent="0.25">
      <c r="A141" s="169">
        <v>2</v>
      </c>
      <c r="B141" s="172" t="s">
        <v>761</v>
      </c>
      <c r="C141" s="171">
        <v>8000</v>
      </c>
      <c r="D141" s="174">
        <v>8000</v>
      </c>
      <c r="E141" s="174">
        <v>8000</v>
      </c>
      <c r="F141" s="174">
        <v>8000</v>
      </c>
      <c r="G141" s="174">
        <v>8000</v>
      </c>
      <c r="H141" s="174">
        <v>8000</v>
      </c>
      <c r="I141" s="171">
        <v>8000</v>
      </c>
      <c r="J141" s="171">
        <v>8000</v>
      </c>
      <c r="K141" s="171">
        <v>8000</v>
      </c>
      <c r="L141" s="171">
        <v>8000</v>
      </c>
      <c r="M141" s="171">
        <v>8000</v>
      </c>
      <c r="N141" s="174">
        <v>8000</v>
      </c>
      <c r="O141" s="174">
        <v>8000</v>
      </c>
      <c r="P141" s="174">
        <v>8000</v>
      </c>
      <c r="Q141" s="174">
        <v>8000</v>
      </c>
      <c r="R141" s="174">
        <v>8000</v>
      </c>
      <c r="S141" s="171">
        <v>8000</v>
      </c>
      <c r="T141" s="171">
        <v>8000</v>
      </c>
      <c r="U141" s="171">
        <v>8000</v>
      </c>
      <c r="V141" s="171">
        <v>8000</v>
      </c>
      <c r="W141" s="171">
        <v>8000</v>
      </c>
      <c r="X141" s="171">
        <v>8000</v>
      </c>
      <c r="Y141" s="171">
        <v>8000</v>
      </c>
      <c r="Z141" s="171">
        <v>8000</v>
      </c>
      <c r="AA141" s="195">
        <v>8000</v>
      </c>
      <c r="AB141" s="176">
        <f t="shared" si="36"/>
        <v>0</v>
      </c>
      <c r="AC141" s="171">
        <f t="shared" si="37"/>
        <v>8000</v>
      </c>
      <c r="AD141" s="177">
        <f t="shared" si="38"/>
        <v>0</v>
      </c>
      <c r="AE141" s="178" t="str">
        <f>IF(AD141&lt;=10,"Wajar","Perlu Intervensi")</f>
        <v>Wajar</v>
      </c>
    </row>
    <row r="142" spans="1:31" ht="13" x14ac:dyDescent="0.25">
      <c r="A142" s="169">
        <v>3</v>
      </c>
      <c r="B142" s="172" t="s">
        <v>762</v>
      </c>
      <c r="C142" s="171">
        <v>34000</v>
      </c>
      <c r="D142" s="174">
        <v>34000</v>
      </c>
      <c r="E142" s="174">
        <v>34000</v>
      </c>
      <c r="F142" s="174">
        <v>34000</v>
      </c>
      <c r="G142" s="174">
        <v>34000</v>
      </c>
      <c r="H142" s="174">
        <v>34000</v>
      </c>
      <c r="I142" s="171">
        <v>34000</v>
      </c>
      <c r="J142" s="171">
        <v>34000</v>
      </c>
      <c r="K142" s="171">
        <v>34000</v>
      </c>
      <c r="L142" s="171">
        <v>36000</v>
      </c>
      <c r="M142" s="171">
        <v>36000</v>
      </c>
      <c r="N142" s="174">
        <v>36000</v>
      </c>
      <c r="O142" s="174">
        <v>36000</v>
      </c>
      <c r="P142" s="174">
        <v>36000</v>
      </c>
      <c r="Q142" s="174">
        <v>36000</v>
      </c>
      <c r="R142" s="174">
        <v>36000</v>
      </c>
      <c r="S142" s="171">
        <v>36000</v>
      </c>
      <c r="T142" s="171">
        <v>38000</v>
      </c>
      <c r="U142" s="171">
        <v>38000</v>
      </c>
      <c r="V142" s="171">
        <v>38000</v>
      </c>
      <c r="W142" s="171">
        <v>38000</v>
      </c>
      <c r="X142" s="171">
        <v>38000</v>
      </c>
      <c r="Y142" s="171">
        <v>38000</v>
      </c>
      <c r="Z142" s="171">
        <v>38000</v>
      </c>
      <c r="AA142" s="195">
        <v>36000</v>
      </c>
      <c r="AB142" s="176">
        <f t="shared" si="36"/>
        <v>1591.979899370592</v>
      </c>
      <c r="AC142" s="171">
        <f t="shared" si="37"/>
        <v>35840</v>
      </c>
      <c r="AD142" s="177">
        <f t="shared" si="38"/>
        <v>4.4419082013688387</v>
      </c>
      <c r="AE142" s="178" t="str">
        <f>IF(AD142&lt;=10,"Wajar","Perlu Intervensi")</f>
        <v>Wajar</v>
      </c>
    </row>
    <row r="143" spans="1:31" ht="13" x14ac:dyDescent="0.25">
      <c r="A143" s="169">
        <v>4</v>
      </c>
      <c r="B143" s="172" t="s">
        <v>763</v>
      </c>
      <c r="C143" s="171">
        <v>30000</v>
      </c>
      <c r="D143" s="174">
        <v>30000</v>
      </c>
      <c r="E143" s="174">
        <v>30000</v>
      </c>
      <c r="F143" s="174">
        <v>30000</v>
      </c>
      <c r="G143" s="174">
        <v>30000</v>
      </c>
      <c r="H143" s="174">
        <v>30000</v>
      </c>
      <c r="I143" s="171">
        <v>30000</v>
      </c>
      <c r="J143" s="171">
        <v>30000</v>
      </c>
      <c r="K143" s="171">
        <v>30000</v>
      </c>
      <c r="L143" s="171">
        <v>30000</v>
      </c>
      <c r="M143" s="171">
        <v>30000</v>
      </c>
      <c r="N143" s="174">
        <v>30000</v>
      </c>
      <c r="O143" s="174">
        <v>30000</v>
      </c>
      <c r="P143" s="174">
        <v>30000</v>
      </c>
      <c r="Q143" s="174">
        <v>30000</v>
      </c>
      <c r="R143" s="174">
        <v>30000</v>
      </c>
      <c r="S143" s="171">
        <v>30000</v>
      </c>
      <c r="T143" s="171">
        <v>30000</v>
      </c>
      <c r="U143" s="171">
        <v>30000</v>
      </c>
      <c r="V143" s="171">
        <v>30000</v>
      </c>
      <c r="W143" s="171">
        <v>30000</v>
      </c>
      <c r="X143" s="171">
        <v>30000</v>
      </c>
      <c r="Y143" s="171">
        <v>30000</v>
      </c>
      <c r="Z143" s="171">
        <v>30000</v>
      </c>
      <c r="AA143" s="195">
        <v>30000</v>
      </c>
      <c r="AB143" s="176">
        <f t="shared" si="36"/>
        <v>0</v>
      </c>
      <c r="AC143" s="171">
        <f t="shared" si="37"/>
        <v>30000</v>
      </c>
      <c r="AD143" s="177">
        <f t="shared" si="38"/>
        <v>0</v>
      </c>
      <c r="AE143" s="178" t="str">
        <f>IF(AD143&lt;=10,"Wajar","Perlu Intervensi")</f>
        <v>Wajar</v>
      </c>
    </row>
    <row r="144" spans="1:31" ht="13" x14ac:dyDescent="0.25">
      <c r="A144" s="169">
        <v>5</v>
      </c>
      <c r="B144" s="172" t="s">
        <v>764</v>
      </c>
      <c r="C144" s="171">
        <v>17000</v>
      </c>
      <c r="D144" s="174">
        <v>17000</v>
      </c>
      <c r="E144" s="174">
        <v>17000</v>
      </c>
      <c r="F144" s="174">
        <v>17000</v>
      </c>
      <c r="G144" s="174">
        <v>17000</v>
      </c>
      <c r="H144" s="174">
        <v>17000</v>
      </c>
      <c r="I144" s="171">
        <v>17000</v>
      </c>
      <c r="J144" s="171">
        <v>17000</v>
      </c>
      <c r="K144" s="171">
        <v>17000</v>
      </c>
      <c r="L144" s="171">
        <v>17000</v>
      </c>
      <c r="M144" s="171">
        <v>17500</v>
      </c>
      <c r="N144" s="174">
        <v>17500</v>
      </c>
      <c r="O144" s="174">
        <v>17500</v>
      </c>
      <c r="P144" s="174">
        <v>17500</v>
      </c>
      <c r="Q144" s="174">
        <v>17500</v>
      </c>
      <c r="R144" s="174">
        <v>17500</v>
      </c>
      <c r="S144" s="171">
        <v>17500</v>
      </c>
      <c r="T144" s="171">
        <v>17500</v>
      </c>
      <c r="U144" s="171">
        <v>17500</v>
      </c>
      <c r="V144" s="171">
        <v>17500</v>
      </c>
      <c r="W144" s="171">
        <v>17500</v>
      </c>
      <c r="X144" s="171">
        <v>17500</v>
      </c>
      <c r="Y144" s="171">
        <v>17500</v>
      </c>
      <c r="Z144" s="171">
        <v>17500</v>
      </c>
      <c r="AA144" s="195">
        <v>17500</v>
      </c>
      <c r="AB144" s="176">
        <f t="shared" si="36"/>
        <v>244.94897427831782</v>
      </c>
      <c r="AC144" s="171">
        <f t="shared" si="37"/>
        <v>17300</v>
      </c>
      <c r="AD144" s="177">
        <f t="shared" si="38"/>
        <v>1.4158900247301609</v>
      </c>
      <c r="AE144" s="178" t="str">
        <f t="shared" ref="AE144:AE145" si="39">IF(AD144&lt;=10,"Wajar","Perlu Intervensi")</f>
        <v>Wajar</v>
      </c>
    </row>
    <row r="145" spans="1:31" ht="13" x14ac:dyDescent="0.25">
      <c r="A145" s="169">
        <v>6</v>
      </c>
      <c r="B145" s="172" t="s">
        <v>765</v>
      </c>
      <c r="C145" s="171">
        <v>17000</v>
      </c>
      <c r="D145" s="174">
        <v>17000</v>
      </c>
      <c r="E145" s="174">
        <v>17000</v>
      </c>
      <c r="F145" s="174">
        <v>17000</v>
      </c>
      <c r="G145" s="174">
        <v>17000</v>
      </c>
      <c r="H145" s="174">
        <v>17000</v>
      </c>
      <c r="I145" s="171">
        <v>17000</v>
      </c>
      <c r="J145" s="171">
        <v>17000</v>
      </c>
      <c r="K145" s="171">
        <v>17000</v>
      </c>
      <c r="L145" s="171">
        <v>17000</v>
      </c>
      <c r="M145" s="171">
        <v>17000</v>
      </c>
      <c r="N145" s="174">
        <v>17000</v>
      </c>
      <c r="O145" s="174">
        <v>17000</v>
      </c>
      <c r="P145" s="174">
        <v>17000</v>
      </c>
      <c r="Q145" s="174">
        <v>17000</v>
      </c>
      <c r="R145" s="174">
        <v>17000</v>
      </c>
      <c r="S145" s="171">
        <v>17000</v>
      </c>
      <c r="T145" s="171">
        <v>17000</v>
      </c>
      <c r="U145" s="171">
        <v>17000</v>
      </c>
      <c r="V145" s="171">
        <v>17000</v>
      </c>
      <c r="W145" s="171">
        <v>17000</v>
      </c>
      <c r="X145" s="171">
        <v>17000</v>
      </c>
      <c r="Y145" s="171">
        <v>17000</v>
      </c>
      <c r="Z145" s="171">
        <v>17000</v>
      </c>
      <c r="AA145" s="195">
        <v>17000</v>
      </c>
      <c r="AB145" s="176">
        <f t="shared" si="36"/>
        <v>0</v>
      </c>
      <c r="AC145" s="171">
        <f t="shared" si="37"/>
        <v>17000</v>
      </c>
      <c r="AD145" s="177">
        <f t="shared" si="38"/>
        <v>0</v>
      </c>
      <c r="AE145" s="178" t="str">
        <f t="shared" si="39"/>
        <v>Wajar</v>
      </c>
    </row>
    <row r="147" spans="1:31" ht="14.5" x14ac:dyDescent="0.35">
      <c r="A147"/>
      <c r="B147" t="s">
        <v>741</v>
      </c>
      <c r="C147" t="s">
        <v>785</v>
      </c>
      <c r="D147" s="186"/>
      <c r="E147" s="186"/>
      <c r="F147" s="186"/>
      <c r="G147" s="187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8"/>
      <c r="AD147" s="189"/>
      <c r="AE147" s="179"/>
    </row>
    <row r="148" spans="1:31" x14ac:dyDescent="0.25">
      <c r="A148" s="179"/>
      <c r="B148" s="185"/>
      <c r="C148" s="186"/>
      <c r="D148" s="186"/>
      <c r="E148" s="186"/>
      <c r="F148" s="186"/>
      <c r="G148" s="187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8"/>
      <c r="AD148" s="189"/>
      <c r="AE148" s="179"/>
    </row>
    <row r="150" spans="1:31" ht="15" customHeight="1" x14ac:dyDescent="0.25">
      <c r="A150" s="284" t="s">
        <v>743</v>
      </c>
      <c r="B150" s="284" t="s">
        <v>744</v>
      </c>
      <c r="C150" s="272" t="s">
        <v>745</v>
      </c>
      <c r="D150" s="272"/>
      <c r="E150" s="272"/>
      <c r="F150" s="272"/>
      <c r="G150" s="272"/>
      <c r="H150" s="273" t="s">
        <v>746</v>
      </c>
      <c r="I150" s="273"/>
      <c r="J150" s="273"/>
      <c r="K150" s="273"/>
      <c r="L150" s="273"/>
      <c r="M150" s="272" t="s">
        <v>747</v>
      </c>
      <c r="N150" s="272"/>
      <c r="O150" s="272"/>
      <c r="P150" s="272"/>
      <c r="Q150" s="272"/>
      <c r="R150" s="274" t="s">
        <v>748</v>
      </c>
      <c r="S150" s="274"/>
      <c r="T150" s="274"/>
      <c r="U150" s="274"/>
      <c r="V150" s="274"/>
      <c r="W150" s="284" t="s">
        <v>750</v>
      </c>
      <c r="X150" s="285" t="s">
        <v>751</v>
      </c>
      <c r="Y150" s="284" t="s">
        <v>752</v>
      </c>
      <c r="Z150" s="286" t="s">
        <v>753</v>
      </c>
      <c r="AA150" s="179"/>
    </row>
    <row r="151" spans="1:31" ht="12.75" customHeight="1" x14ac:dyDescent="0.25">
      <c r="A151" s="284"/>
      <c r="B151" s="284"/>
      <c r="C151" s="167" t="s">
        <v>754</v>
      </c>
      <c r="D151" s="167" t="s">
        <v>755</v>
      </c>
      <c r="E151" s="167" t="s">
        <v>756</v>
      </c>
      <c r="F151" s="167" t="s">
        <v>757</v>
      </c>
      <c r="G151" s="167" t="s">
        <v>758</v>
      </c>
      <c r="H151" s="167" t="s">
        <v>754</v>
      </c>
      <c r="I151" s="167" t="s">
        <v>755</v>
      </c>
      <c r="J151" s="167" t="s">
        <v>756</v>
      </c>
      <c r="K151" s="167" t="s">
        <v>757</v>
      </c>
      <c r="L151" s="167" t="s">
        <v>758</v>
      </c>
      <c r="M151" s="167" t="s">
        <v>754</v>
      </c>
      <c r="N151" s="167" t="s">
        <v>755</v>
      </c>
      <c r="O151" s="167" t="s">
        <v>756</v>
      </c>
      <c r="P151" s="167" t="s">
        <v>757</v>
      </c>
      <c r="Q151" s="167" t="s">
        <v>758</v>
      </c>
      <c r="R151" s="167" t="s">
        <v>754</v>
      </c>
      <c r="S151" s="167" t="s">
        <v>755</v>
      </c>
      <c r="T151" s="167" t="s">
        <v>756</v>
      </c>
      <c r="U151" s="167" t="s">
        <v>757</v>
      </c>
      <c r="V151" s="167" t="s">
        <v>758</v>
      </c>
      <c r="W151" s="284"/>
      <c r="X151" s="285"/>
      <c r="Y151" s="284"/>
      <c r="Z151" s="286"/>
      <c r="AA151" s="182"/>
    </row>
    <row r="152" spans="1:31" ht="12.75" customHeight="1" x14ac:dyDescent="0.25">
      <c r="A152" s="284"/>
      <c r="B152" s="284"/>
      <c r="C152" s="168">
        <v>45600</v>
      </c>
      <c r="D152" s="168">
        <v>45601</v>
      </c>
      <c r="E152" s="168">
        <v>45602</v>
      </c>
      <c r="F152" s="168">
        <v>45603</v>
      </c>
      <c r="G152" s="168">
        <v>45604</v>
      </c>
      <c r="H152" s="168">
        <v>45607</v>
      </c>
      <c r="I152" s="168">
        <v>45608</v>
      </c>
      <c r="J152" s="168">
        <v>45609</v>
      </c>
      <c r="K152" s="168">
        <v>45610</v>
      </c>
      <c r="L152" s="168">
        <v>45611</v>
      </c>
      <c r="M152" s="168">
        <v>45614</v>
      </c>
      <c r="N152" s="168">
        <v>45615</v>
      </c>
      <c r="O152" s="168">
        <v>45616</v>
      </c>
      <c r="P152" s="168">
        <v>45617</v>
      </c>
      <c r="Q152" s="168">
        <v>45618</v>
      </c>
      <c r="R152" s="168">
        <v>45621</v>
      </c>
      <c r="S152" s="168">
        <v>45622</v>
      </c>
      <c r="T152" s="168">
        <v>45623</v>
      </c>
      <c r="U152" s="168">
        <v>45624</v>
      </c>
      <c r="V152" s="168">
        <v>45625</v>
      </c>
      <c r="W152" s="284"/>
      <c r="X152" s="285"/>
      <c r="Y152" s="284"/>
      <c r="Z152" s="286"/>
      <c r="AA152" s="182"/>
    </row>
    <row r="153" spans="1:31" ht="13" x14ac:dyDescent="0.25">
      <c r="A153" s="169"/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  <c r="R153" s="170"/>
      <c r="S153" s="170"/>
      <c r="T153" s="170"/>
      <c r="U153" s="170"/>
      <c r="V153" s="170"/>
      <c r="W153" s="170"/>
      <c r="X153" s="171"/>
      <c r="Y153" s="170"/>
      <c r="Z153" s="170"/>
      <c r="AA153" s="182"/>
    </row>
    <row r="154" spans="1:31" ht="13" x14ac:dyDescent="0.25">
      <c r="A154" s="169">
        <v>1</v>
      </c>
      <c r="B154" s="172" t="s">
        <v>760</v>
      </c>
      <c r="C154" s="195">
        <v>11500</v>
      </c>
      <c r="D154" s="195">
        <v>11500</v>
      </c>
      <c r="E154" s="195">
        <v>11500</v>
      </c>
      <c r="F154" s="195">
        <v>11500</v>
      </c>
      <c r="G154" s="195">
        <v>11500</v>
      </c>
      <c r="H154" s="195">
        <v>11500</v>
      </c>
      <c r="I154" s="195">
        <v>11500</v>
      </c>
      <c r="J154" s="195">
        <v>11500</v>
      </c>
      <c r="K154" s="195">
        <v>11500</v>
      </c>
      <c r="L154" s="195">
        <v>11500</v>
      </c>
      <c r="M154" s="195">
        <v>11500</v>
      </c>
      <c r="N154" s="195">
        <v>11500</v>
      </c>
      <c r="O154" s="195">
        <v>11500</v>
      </c>
      <c r="P154" s="195">
        <v>11500</v>
      </c>
      <c r="Q154" s="195">
        <v>11500</v>
      </c>
      <c r="R154" s="195">
        <v>11500</v>
      </c>
      <c r="S154" s="195">
        <v>11500</v>
      </c>
      <c r="T154" s="195">
        <v>11500</v>
      </c>
      <c r="U154" s="195">
        <v>11500</v>
      </c>
      <c r="V154" s="195">
        <v>11500</v>
      </c>
      <c r="W154" s="176">
        <f t="shared" ref="W154:W159" si="40">_xlfn.STDEV.P(C154:V154)</f>
        <v>0</v>
      </c>
      <c r="X154" s="171">
        <f t="shared" ref="X154:X159" si="41">AVERAGE(C154:V154)</f>
        <v>11500</v>
      </c>
      <c r="Y154" s="177">
        <f t="shared" ref="Y154:Y159" si="42">(W154/X154)*100</f>
        <v>0</v>
      </c>
      <c r="Z154" s="178" t="str">
        <f>IF(Y154&lt;=10,"Wajar","Perlu Intervensi")</f>
        <v>Wajar</v>
      </c>
      <c r="AA154" s="182"/>
    </row>
    <row r="155" spans="1:31" ht="13" x14ac:dyDescent="0.25">
      <c r="A155" s="169">
        <v>2</v>
      </c>
      <c r="B155" s="172" t="s">
        <v>761</v>
      </c>
      <c r="C155" s="195">
        <v>8000</v>
      </c>
      <c r="D155" s="195">
        <v>8000</v>
      </c>
      <c r="E155" s="195">
        <v>8000</v>
      </c>
      <c r="F155" s="195">
        <v>8000</v>
      </c>
      <c r="G155" s="195">
        <v>8000</v>
      </c>
      <c r="H155" s="195">
        <v>8000</v>
      </c>
      <c r="I155" s="195">
        <v>8000</v>
      </c>
      <c r="J155" s="195">
        <v>8000</v>
      </c>
      <c r="K155" s="195">
        <v>8000</v>
      </c>
      <c r="L155" s="195">
        <v>8000</v>
      </c>
      <c r="M155" s="195">
        <v>8000</v>
      </c>
      <c r="N155" s="195">
        <v>8000</v>
      </c>
      <c r="O155" s="195">
        <v>8000</v>
      </c>
      <c r="P155" s="195">
        <v>8000</v>
      </c>
      <c r="Q155" s="195">
        <v>8000</v>
      </c>
      <c r="R155" s="195">
        <v>8000</v>
      </c>
      <c r="S155" s="195">
        <v>8000</v>
      </c>
      <c r="T155" s="195">
        <v>8000</v>
      </c>
      <c r="U155" s="195">
        <v>8000</v>
      </c>
      <c r="V155" s="195">
        <v>8000</v>
      </c>
      <c r="W155" s="176">
        <f t="shared" si="40"/>
        <v>0</v>
      </c>
      <c r="X155" s="171">
        <f t="shared" si="41"/>
        <v>8000</v>
      </c>
      <c r="Y155" s="177">
        <f t="shared" si="42"/>
        <v>0</v>
      </c>
      <c r="Z155" s="178" t="str">
        <f>IF(Y155&lt;=10,"Wajar","Perlu Intervensi")</f>
        <v>Wajar</v>
      </c>
      <c r="AA155" s="182"/>
    </row>
    <row r="156" spans="1:31" ht="13" x14ac:dyDescent="0.25">
      <c r="A156" s="169">
        <v>3</v>
      </c>
      <c r="B156" s="172" t="s">
        <v>762</v>
      </c>
      <c r="C156" s="195">
        <v>36000</v>
      </c>
      <c r="D156" s="195">
        <v>38000</v>
      </c>
      <c r="E156" s="195">
        <v>38000</v>
      </c>
      <c r="F156" s="195">
        <v>38000</v>
      </c>
      <c r="G156" s="195">
        <v>36000</v>
      </c>
      <c r="H156" s="195">
        <v>38000</v>
      </c>
      <c r="I156" s="195">
        <v>38000</v>
      </c>
      <c r="J156" s="195">
        <v>38000</v>
      </c>
      <c r="K156" s="195">
        <v>38000</v>
      </c>
      <c r="L156" s="195">
        <v>36000</v>
      </c>
      <c r="M156" s="195">
        <v>36000</v>
      </c>
      <c r="N156" s="195">
        <v>36000</v>
      </c>
      <c r="O156" s="195">
        <v>36000</v>
      </c>
      <c r="P156" s="195">
        <v>36000</v>
      </c>
      <c r="Q156" s="195">
        <v>37000</v>
      </c>
      <c r="R156" s="195">
        <v>37000</v>
      </c>
      <c r="S156" s="195">
        <v>37000</v>
      </c>
      <c r="T156" s="195">
        <v>37000</v>
      </c>
      <c r="U156" s="195">
        <v>37000</v>
      </c>
      <c r="V156" s="195">
        <v>37000</v>
      </c>
      <c r="W156" s="176">
        <f t="shared" si="40"/>
        <v>836.66002653407554</v>
      </c>
      <c r="X156" s="171">
        <f t="shared" si="41"/>
        <v>37000</v>
      </c>
      <c r="Y156" s="177">
        <f t="shared" si="42"/>
        <v>2.2612433149569608</v>
      </c>
      <c r="Z156" s="178" t="str">
        <f>IF(Y156&lt;=10,"Wajar","Perlu Intervensi")</f>
        <v>Wajar</v>
      </c>
      <c r="AA156" s="182"/>
    </row>
    <row r="157" spans="1:31" ht="13" x14ac:dyDescent="0.25">
      <c r="A157" s="169">
        <v>4</v>
      </c>
      <c r="B157" s="172" t="s">
        <v>763</v>
      </c>
      <c r="C157" s="195">
        <v>30000</v>
      </c>
      <c r="D157" s="195">
        <v>30000</v>
      </c>
      <c r="E157" s="195">
        <v>30000</v>
      </c>
      <c r="F157" s="195">
        <v>30000</v>
      </c>
      <c r="G157" s="195">
        <v>30000</v>
      </c>
      <c r="H157" s="195">
        <v>30000</v>
      </c>
      <c r="I157" s="195">
        <v>30000</v>
      </c>
      <c r="J157" s="195">
        <v>30000</v>
      </c>
      <c r="K157" s="195">
        <v>30000</v>
      </c>
      <c r="L157" s="195">
        <v>30000</v>
      </c>
      <c r="M157" s="195">
        <v>30000</v>
      </c>
      <c r="N157" s="195">
        <v>30000</v>
      </c>
      <c r="O157" s="195">
        <v>30000</v>
      </c>
      <c r="P157" s="195">
        <v>30000</v>
      </c>
      <c r="Q157" s="195">
        <v>30000</v>
      </c>
      <c r="R157" s="195">
        <v>30000</v>
      </c>
      <c r="S157" s="195">
        <v>30000</v>
      </c>
      <c r="T157" s="195">
        <v>30000</v>
      </c>
      <c r="U157" s="195">
        <v>30000</v>
      </c>
      <c r="V157" s="195">
        <v>30000</v>
      </c>
      <c r="W157" s="176">
        <f t="shared" si="40"/>
        <v>0</v>
      </c>
      <c r="X157" s="171">
        <f t="shared" si="41"/>
        <v>30000</v>
      </c>
      <c r="Y157" s="177">
        <f t="shared" si="42"/>
        <v>0</v>
      </c>
      <c r="Z157" s="178" t="str">
        <f>IF(Y157&lt;=10,"Wajar","Perlu Intervensi")</f>
        <v>Wajar</v>
      </c>
      <c r="AA157" s="182"/>
    </row>
    <row r="158" spans="1:31" ht="13" x14ac:dyDescent="0.25">
      <c r="A158" s="169">
        <v>5</v>
      </c>
      <c r="B158" s="172" t="s">
        <v>764</v>
      </c>
      <c r="C158" s="195">
        <v>17500</v>
      </c>
      <c r="D158" s="195">
        <v>17500</v>
      </c>
      <c r="E158" s="195">
        <v>17500</v>
      </c>
      <c r="F158" s="195">
        <v>17500</v>
      </c>
      <c r="G158" s="195">
        <v>17500</v>
      </c>
      <c r="H158" s="195">
        <v>17500</v>
      </c>
      <c r="I158" s="195">
        <v>17500</v>
      </c>
      <c r="J158" s="195">
        <v>17500</v>
      </c>
      <c r="K158" s="195">
        <v>17500</v>
      </c>
      <c r="L158" s="195">
        <v>17500</v>
      </c>
      <c r="M158" s="195">
        <v>17500</v>
      </c>
      <c r="N158" s="195">
        <v>17500</v>
      </c>
      <c r="O158" s="195">
        <v>17500</v>
      </c>
      <c r="P158" s="195">
        <v>17500</v>
      </c>
      <c r="Q158" s="195">
        <v>17500</v>
      </c>
      <c r="R158" s="195">
        <v>17500</v>
      </c>
      <c r="S158" s="195">
        <v>17500</v>
      </c>
      <c r="T158" s="195">
        <v>17500</v>
      </c>
      <c r="U158" s="195">
        <v>17500</v>
      </c>
      <c r="V158" s="195">
        <v>17500</v>
      </c>
      <c r="W158" s="176">
        <f t="shared" si="40"/>
        <v>0</v>
      </c>
      <c r="X158" s="171">
        <f t="shared" si="41"/>
        <v>17500</v>
      </c>
      <c r="Y158" s="177">
        <f t="shared" si="42"/>
        <v>0</v>
      </c>
      <c r="Z158" s="178" t="str">
        <f t="shared" ref="Z158:Z159" si="43">IF(Y158&lt;=10,"Wajar","Perlu Intervensi")</f>
        <v>Wajar</v>
      </c>
      <c r="AA158" s="182"/>
    </row>
    <row r="159" spans="1:31" ht="13" x14ac:dyDescent="0.25">
      <c r="A159" s="169">
        <v>6</v>
      </c>
      <c r="B159" s="172" t="s">
        <v>765</v>
      </c>
      <c r="C159" s="195">
        <v>17000</v>
      </c>
      <c r="D159" s="195">
        <v>17000</v>
      </c>
      <c r="E159" s="195">
        <v>17000</v>
      </c>
      <c r="F159" s="195">
        <v>17000</v>
      </c>
      <c r="G159" s="195">
        <v>17000</v>
      </c>
      <c r="H159" s="195">
        <v>17000</v>
      </c>
      <c r="I159" s="195">
        <v>17000</v>
      </c>
      <c r="J159" s="195">
        <v>17000</v>
      </c>
      <c r="K159" s="195">
        <v>17000</v>
      </c>
      <c r="L159" s="195">
        <v>17000</v>
      </c>
      <c r="M159" s="195">
        <v>17000</v>
      </c>
      <c r="N159" s="195">
        <v>17000</v>
      </c>
      <c r="O159" s="195">
        <v>17000</v>
      </c>
      <c r="P159" s="195">
        <v>17000</v>
      </c>
      <c r="Q159" s="195">
        <v>17000</v>
      </c>
      <c r="R159" s="195">
        <v>17000</v>
      </c>
      <c r="S159" s="195">
        <v>17000</v>
      </c>
      <c r="T159" s="195">
        <v>17000</v>
      </c>
      <c r="U159" s="195">
        <v>17000</v>
      </c>
      <c r="V159" s="195">
        <v>17000</v>
      </c>
      <c r="W159" s="176">
        <f t="shared" si="40"/>
        <v>0</v>
      </c>
      <c r="X159" s="171">
        <f t="shared" si="41"/>
        <v>17000</v>
      </c>
      <c r="Y159" s="177">
        <f t="shared" si="42"/>
        <v>0</v>
      </c>
      <c r="Z159" s="178" t="str">
        <f t="shared" si="43"/>
        <v>Wajar</v>
      </c>
      <c r="AA159" s="182"/>
    </row>
    <row r="162" spans="1:31" ht="14.5" x14ac:dyDescent="0.35">
      <c r="A162"/>
      <c r="B162" t="s">
        <v>741</v>
      </c>
      <c r="C162" t="s">
        <v>786</v>
      </c>
      <c r="D162" s="186"/>
      <c r="E162" s="186"/>
      <c r="F162" s="186"/>
      <c r="G162" s="187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8"/>
      <c r="AD162" s="189"/>
      <c r="AE162" s="179"/>
    </row>
    <row r="163" spans="1:31" ht="18.75" customHeight="1" x14ac:dyDescent="0.25"/>
    <row r="164" spans="1:31" ht="15" customHeight="1" x14ac:dyDescent="0.25">
      <c r="A164" s="269" t="s">
        <v>743</v>
      </c>
      <c r="B164" s="269" t="s">
        <v>744</v>
      </c>
      <c r="C164" s="272" t="s">
        <v>745</v>
      </c>
      <c r="D164" s="272"/>
      <c r="E164" s="272"/>
      <c r="F164" s="272"/>
      <c r="G164" s="272"/>
      <c r="H164" s="273" t="s">
        <v>746</v>
      </c>
      <c r="I164" s="273"/>
      <c r="J164" s="273"/>
      <c r="K164" s="273"/>
      <c r="L164" s="273"/>
      <c r="M164" s="272" t="s">
        <v>747</v>
      </c>
      <c r="N164" s="272"/>
      <c r="O164" s="272"/>
      <c r="P164" s="272"/>
      <c r="Q164" s="272"/>
      <c r="R164" s="274" t="s">
        <v>748</v>
      </c>
      <c r="S164" s="274"/>
      <c r="T164" s="274"/>
      <c r="U164" s="274"/>
      <c r="V164" s="274"/>
      <c r="W164" s="269" t="s">
        <v>750</v>
      </c>
      <c r="X164" s="275" t="s">
        <v>751</v>
      </c>
      <c r="Y164" s="269" t="s">
        <v>752</v>
      </c>
      <c r="Z164" s="278" t="s">
        <v>753</v>
      </c>
      <c r="AA164" s="179"/>
    </row>
    <row r="165" spans="1:31" ht="12.75" customHeight="1" x14ac:dyDescent="0.25">
      <c r="A165" s="270"/>
      <c r="B165" s="270"/>
      <c r="C165" s="167" t="s">
        <v>754</v>
      </c>
      <c r="D165" s="167" t="s">
        <v>755</v>
      </c>
      <c r="E165" s="167" t="s">
        <v>756</v>
      </c>
      <c r="F165" s="167" t="s">
        <v>757</v>
      </c>
      <c r="G165" s="167" t="s">
        <v>758</v>
      </c>
      <c r="H165" s="167" t="s">
        <v>754</v>
      </c>
      <c r="I165" s="167" t="s">
        <v>755</v>
      </c>
      <c r="J165" s="167" t="s">
        <v>756</v>
      </c>
      <c r="K165" s="167" t="s">
        <v>757</v>
      </c>
      <c r="L165" s="167" t="s">
        <v>758</v>
      </c>
      <c r="M165" s="167" t="s">
        <v>754</v>
      </c>
      <c r="N165" s="167" t="s">
        <v>755</v>
      </c>
      <c r="O165" s="167" t="s">
        <v>756</v>
      </c>
      <c r="P165" s="167" t="s">
        <v>757</v>
      </c>
      <c r="Q165" s="167" t="s">
        <v>758</v>
      </c>
      <c r="R165" s="167" t="s">
        <v>754</v>
      </c>
      <c r="S165" s="167" t="s">
        <v>755</v>
      </c>
      <c r="T165" s="167" t="s">
        <v>756</v>
      </c>
      <c r="U165" s="167" t="s">
        <v>757</v>
      </c>
      <c r="V165" s="167" t="s">
        <v>758</v>
      </c>
      <c r="W165" s="270"/>
      <c r="X165" s="276"/>
      <c r="Y165" s="270"/>
      <c r="Z165" s="279"/>
      <c r="AA165" s="182"/>
    </row>
    <row r="166" spans="1:31" ht="12.75" customHeight="1" x14ac:dyDescent="0.25">
      <c r="A166" s="271"/>
      <c r="B166" s="271"/>
      <c r="C166" s="168">
        <v>45628</v>
      </c>
      <c r="D166" s="168">
        <v>45629</v>
      </c>
      <c r="E166" s="168">
        <v>45630</v>
      </c>
      <c r="F166" s="168">
        <v>45631</v>
      </c>
      <c r="G166" s="168">
        <v>45632</v>
      </c>
      <c r="H166" s="168">
        <v>45635</v>
      </c>
      <c r="I166" s="168">
        <v>45636</v>
      </c>
      <c r="J166" s="168">
        <v>45637</v>
      </c>
      <c r="K166" s="168">
        <v>45638</v>
      </c>
      <c r="L166" s="168">
        <v>45639</v>
      </c>
      <c r="M166" s="168">
        <v>45642</v>
      </c>
      <c r="N166" s="168">
        <v>45643</v>
      </c>
      <c r="O166" s="168">
        <v>45644</v>
      </c>
      <c r="P166" s="168">
        <v>45645</v>
      </c>
      <c r="Q166" s="168">
        <v>45646</v>
      </c>
      <c r="R166" s="168">
        <v>45649</v>
      </c>
      <c r="S166" s="168">
        <v>45650</v>
      </c>
      <c r="T166" s="168">
        <v>45651</v>
      </c>
      <c r="U166" s="168">
        <v>45652</v>
      </c>
      <c r="V166" s="168">
        <v>45653</v>
      </c>
      <c r="W166" s="271"/>
      <c r="X166" s="277"/>
      <c r="Y166" s="271"/>
      <c r="Z166" s="280"/>
      <c r="AA166" s="182"/>
    </row>
    <row r="167" spans="1:31" ht="13" x14ac:dyDescent="0.25">
      <c r="A167" s="169"/>
      <c r="B167" s="170"/>
      <c r="C167" s="170"/>
      <c r="D167" s="170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  <c r="R167" s="170"/>
      <c r="S167" s="170"/>
      <c r="T167" s="281" t="s">
        <v>787</v>
      </c>
      <c r="U167" s="281" t="s">
        <v>788</v>
      </c>
      <c r="V167" s="170"/>
      <c r="W167" s="170"/>
      <c r="X167" s="171"/>
      <c r="Y167" s="170"/>
      <c r="Z167" s="170"/>
      <c r="AA167" s="182"/>
    </row>
    <row r="168" spans="1:31" ht="13" x14ac:dyDescent="0.25">
      <c r="A168" s="169">
        <v>1</v>
      </c>
      <c r="B168" s="172" t="s">
        <v>760</v>
      </c>
      <c r="C168" s="195">
        <v>11500</v>
      </c>
      <c r="D168" s="195">
        <v>11500</v>
      </c>
      <c r="E168" s="195">
        <v>11500</v>
      </c>
      <c r="F168" s="195">
        <v>11500</v>
      </c>
      <c r="G168" s="195">
        <v>11500</v>
      </c>
      <c r="H168" s="195">
        <v>11500</v>
      </c>
      <c r="I168" s="195">
        <v>11500</v>
      </c>
      <c r="J168" s="195">
        <v>11500</v>
      </c>
      <c r="K168" s="195">
        <v>11500</v>
      </c>
      <c r="L168" s="195">
        <v>11500</v>
      </c>
      <c r="M168" s="195">
        <v>11500</v>
      </c>
      <c r="N168" s="195">
        <v>11500</v>
      </c>
      <c r="O168" s="195">
        <v>11500</v>
      </c>
      <c r="P168" s="195">
        <v>11500</v>
      </c>
      <c r="Q168" s="195">
        <v>11500</v>
      </c>
      <c r="R168" s="195">
        <v>11500</v>
      </c>
      <c r="S168" s="174">
        <v>11500</v>
      </c>
      <c r="T168" s="282"/>
      <c r="U168" s="282"/>
      <c r="V168" s="174">
        <v>11500</v>
      </c>
      <c r="W168" s="176">
        <f t="shared" ref="W168:W173" si="44">_xlfn.STDEV.P(C168:V168)</f>
        <v>0</v>
      </c>
      <c r="X168" s="171">
        <f t="shared" ref="X168:X173" si="45">AVERAGE(C168:V168)</f>
        <v>11500</v>
      </c>
      <c r="Y168" s="177">
        <f t="shared" ref="Y168:Y173" si="46">(W168/X168)*100</f>
        <v>0</v>
      </c>
      <c r="Z168" s="178" t="str">
        <f>IF(Y168&lt;=10,"Wajar","Perlu Intervensi")</f>
        <v>Wajar</v>
      </c>
      <c r="AA168" s="182"/>
    </row>
    <row r="169" spans="1:31" ht="13" x14ac:dyDescent="0.25">
      <c r="A169" s="169">
        <v>2</v>
      </c>
      <c r="B169" s="172" t="s">
        <v>761</v>
      </c>
      <c r="C169" s="195">
        <v>8000</v>
      </c>
      <c r="D169" s="195">
        <v>8000</v>
      </c>
      <c r="E169" s="195">
        <v>8000</v>
      </c>
      <c r="F169" s="195">
        <v>8000</v>
      </c>
      <c r="G169" s="195">
        <v>8000</v>
      </c>
      <c r="H169" s="195">
        <v>8000</v>
      </c>
      <c r="I169" s="195">
        <v>8000</v>
      </c>
      <c r="J169" s="195">
        <v>8000</v>
      </c>
      <c r="K169" s="195">
        <v>8000</v>
      </c>
      <c r="L169" s="195">
        <v>8000</v>
      </c>
      <c r="M169" s="195">
        <v>8000</v>
      </c>
      <c r="N169" s="195">
        <v>8000</v>
      </c>
      <c r="O169" s="195">
        <v>8000</v>
      </c>
      <c r="P169" s="195">
        <v>8000</v>
      </c>
      <c r="Q169" s="195">
        <v>8000</v>
      </c>
      <c r="R169" s="195">
        <v>8000</v>
      </c>
      <c r="S169" s="174">
        <v>8000</v>
      </c>
      <c r="T169" s="282"/>
      <c r="U169" s="282"/>
      <c r="V169" s="174">
        <v>8000</v>
      </c>
      <c r="W169" s="176">
        <f t="shared" si="44"/>
        <v>0</v>
      </c>
      <c r="X169" s="171">
        <f t="shared" si="45"/>
        <v>8000</v>
      </c>
      <c r="Y169" s="177">
        <f t="shared" si="46"/>
        <v>0</v>
      </c>
      <c r="Z169" s="178" t="str">
        <f>IF(Y169&lt;=10,"Wajar","Perlu Intervensi")</f>
        <v>Wajar</v>
      </c>
      <c r="AA169" s="182"/>
    </row>
    <row r="170" spans="1:31" ht="13" x14ac:dyDescent="0.25">
      <c r="A170" s="169">
        <v>3</v>
      </c>
      <c r="B170" s="172" t="s">
        <v>762</v>
      </c>
      <c r="C170" s="195">
        <v>37000</v>
      </c>
      <c r="D170" s="195">
        <v>37000</v>
      </c>
      <c r="E170" s="195">
        <v>37000</v>
      </c>
      <c r="F170" s="195">
        <v>37000</v>
      </c>
      <c r="G170" s="195">
        <v>37000</v>
      </c>
      <c r="H170" s="195">
        <v>37000</v>
      </c>
      <c r="I170" s="195">
        <v>37000</v>
      </c>
      <c r="J170" s="195">
        <v>37000</v>
      </c>
      <c r="K170" s="195">
        <v>37000</v>
      </c>
      <c r="L170" s="195">
        <v>37000</v>
      </c>
      <c r="M170" s="195">
        <v>37000</v>
      </c>
      <c r="N170" s="195">
        <v>37000</v>
      </c>
      <c r="O170" s="195">
        <v>37000</v>
      </c>
      <c r="P170" s="195">
        <v>37000</v>
      </c>
      <c r="Q170" s="195">
        <v>37000</v>
      </c>
      <c r="R170" s="195">
        <v>37000</v>
      </c>
      <c r="S170" s="174">
        <v>37000</v>
      </c>
      <c r="T170" s="282"/>
      <c r="U170" s="282"/>
      <c r="V170" s="174">
        <v>37000</v>
      </c>
      <c r="W170" s="176">
        <f t="shared" si="44"/>
        <v>0</v>
      </c>
      <c r="X170" s="171">
        <f t="shared" si="45"/>
        <v>37000</v>
      </c>
      <c r="Y170" s="177">
        <f t="shared" si="46"/>
        <v>0</v>
      </c>
      <c r="Z170" s="178" t="str">
        <f>IF(Y170&lt;=10,"Wajar","Perlu Intervensi")</f>
        <v>Wajar</v>
      </c>
      <c r="AA170" s="182"/>
    </row>
    <row r="171" spans="1:31" ht="13" x14ac:dyDescent="0.25">
      <c r="A171" s="169">
        <v>4</v>
      </c>
      <c r="B171" s="172" t="s">
        <v>763</v>
      </c>
      <c r="C171" s="195">
        <v>30000</v>
      </c>
      <c r="D171" s="195">
        <v>30000</v>
      </c>
      <c r="E171" s="195">
        <v>30000</v>
      </c>
      <c r="F171" s="195">
        <v>30000</v>
      </c>
      <c r="G171" s="195">
        <v>30000</v>
      </c>
      <c r="H171" s="195">
        <v>30000</v>
      </c>
      <c r="I171" s="195">
        <v>30000</v>
      </c>
      <c r="J171" s="195">
        <v>30000</v>
      </c>
      <c r="K171" s="195">
        <v>30000</v>
      </c>
      <c r="L171" s="195">
        <v>30000</v>
      </c>
      <c r="M171" s="195">
        <v>30000</v>
      </c>
      <c r="N171" s="195">
        <v>32000</v>
      </c>
      <c r="O171" s="195">
        <v>32000</v>
      </c>
      <c r="P171" s="195">
        <v>32000</v>
      </c>
      <c r="Q171" s="195">
        <v>32000</v>
      </c>
      <c r="R171" s="195">
        <v>32000</v>
      </c>
      <c r="S171" s="174">
        <v>32000</v>
      </c>
      <c r="T171" s="282"/>
      <c r="U171" s="282"/>
      <c r="V171" s="174">
        <v>32000</v>
      </c>
      <c r="W171" s="176">
        <f t="shared" si="44"/>
        <v>974.9960430435691</v>
      </c>
      <c r="X171" s="171">
        <f t="shared" si="45"/>
        <v>30777.777777777777</v>
      </c>
      <c r="Y171" s="177">
        <f t="shared" si="46"/>
        <v>3.167857179563943</v>
      </c>
      <c r="Z171" s="178" t="str">
        <f>IF(Y171&lt;=10,"Wajar","Perlu Intervensi")</f>
        <v>Wajar</v>
      </c>
      <c r="AA171" s="182"/>
    </row>
    <row r="172" spans="1:31" ht="13" x14ac:dyDescent="0.25">
      <c r="A172" s="169">
        <v>5</v>
      </c>
      <c r="B172" s="172" t="s">
        <v>764</v>
      </c>
      <c r="C172" s="195">
        <v>17500</v>
      </c>
      <c r="D172" s="195">
        <v>17500</v>
      </c>
      <c r="E172" s="195">
        <v>17500</v>
      </c>
      <c r="F172" s="195">
        <v>17500</v>
      </c>
      <c r="G172" s="195">
        <v>17500</v>
      </c>
      <c r="H172" s="195">
        <v>17500</v>
      </c>
      <c r="I172" s="195">
        <v>17500</v>
      </c>
      <c r="J172" s="195">
        <v>17500</v>
      </c>
      <c r="K172" s="195">
        <v>17500</v>
      </c>
      <c r="L172" s="195">
        <v>17500</v>
      </c>
      <c r="M172" s="195">
        <v>17500</v>
      </c>
      <c r="N172" s="195">
        <v>17500</v>
      </c>
      <c r="O172" s="195">
        <v>17500</v>
      </c>
      <c r="P172" s="195">
        <v>17500</v>
      </c>
      <c r="Q172" s="195">
        <v>17500</v>
      </c>
      <c r="R172" s="195">
        <v>17500</v>
      </c>
      <c r="S172" s="174">
        <v>17500</v>
      </c>
      <c r="T172" s="282"/>
      <c r="U172" s="282"/>
      <c r="V172" s="174">
        <v>17500</v>
      </c>
      <c r="W172" s="176">
        <f t="shared" si="44"/>
        <v>0</v>
      </c>
      <c r="X172" s="171">
        <f t="shared" si="45"/>
        <v>17500</v>
      </c>
      <c r="Y172" s="177">
        <f t="shared" si="46"/>
        <v>0</v>
      </c>
      <c r="Z172" s="178" t="str">
        <f t="shared" ref="Z172:Z173" si="47">IF(Y172&lt;=10,"Wajar","Perlu Intervensi")</f>
        <v>Wajar</v>
      </c>
      <c r="AA172" s="182"/>
    </row>
    <row r="173" spans="1:31" ht="13" x14ac:dyDescent="0.25">
      <c r="A173" s="169">
        <v>6</v>
      </c>
      <c r="B173" s="172" t="s">
        <v>765</v>
      </c>
      <c r="C173" s="195">
        <v>17000</v>
      </c>
      <c r="D173" s="195">
        <v>17000</v>
      </c>
      <c r="E173" s="195">
        <v>17000</v>
      </c>
      <c r="F173" s="195">
        <v>17000</v>
      </c>
      <c r="G173" s="195">
        <v>17000</v>
      </c>
      <c r="H173" s="195">
        <v>17000</v>
      </c>
      <c r="I173" s="195">
        <v>17000</v>
      </c>
      <c r="J173" s="195">
        <v>17000</v>
      </c>
      <c r="K173" s="195">
        <v>17000</v>
      </c>
      <c r="L173" s="195">
        <v>17000</v>
      </c>
      <c r="M173" s="195">
        <v>17000</v>
      </c>
      <c r="N173" s="195">
        <v>17000</v>
      </c>
      <c r="O173" s="195">
        <v>17000</v>
      </c>
      <c r="P173" s="195">
        <v>17000</v>
      </c>
      <c r="Q173" s="195">
        <v>17000</v>
      </c>
      <c r="R173" s="195">
        <v>17000</v>
      </c>
      <c r="S173" s="174">
        <v>17000</v>
      </c>
      <c r="T173" s="283"/>
      <c r="U173" s="283"/>
      <c r="V173" s="174">
        <v>17000</v>
      </c>
      <c r="W173" s="176">
        <f t="shared" si="44"/>
        <v>0</v>
      </c>
      <c r="X173" s="171">
        <f t="shared" si="45"/>
        <v>17000</v>
      </c>
      <c r="Y173" s="177">
        <f t="shared" si="46"/>
        <v>0</v>
      </c>
      <c r="Z173" s="178" t="str">
        <f t="shared" si="47"/>
        <v>Wajar</v>
      </c>
      <c r="AA173" s="182"/>
    </row>
  </sheetData>
  <mergeCells count="138">
    <mergeCell ref="A1:AE1"/>
    <mergeCell ref="A5:A7"/>
    <mergeCell ref="B5:B7"/>
    <mergeCell ref="C5:G5"/>
    <mergeCell ref="H5:L5"/>
    <mergeCell ref="M5:Q5"/>
    <mergeCell ref="R5:V5"/>
    <mergeCell ref="W5:AA5"/>
    <mergeCell ref="AB5:AB7"/>
    <mergeCell ref="AC5:AC7"/>
    <mergeCell ref="F22:F28"/>
    <mergeCell ref="G22:G28"/>
    <mergeCell ref="A32:A34"/>
    <mergeCell ref="B32:B34"/>
    <mergeCell ref="C32:G32"/>
    <mergeCell ref="H32:L32"/>
    <mergeCell ref="M32:Q32"/>
    <mergeCell ref="AD5:AD7"/>
    <mergeCell ref="AE5:AE7"/>
    <mergeCell ref="C8:C14"/>
    <mergeCell ref="A19:A21"/>
    <mergeCell ref="B19:B21"/>
    <mergeCell ref="C19:G19"/>
    <mergeCell ref="H19:L19"/>
    <mergeCell ref="M19:Q19"/>
    <mergeCell ref="R19:V19"/>
    <mergeCell ref="W19:W21"/>
    <mergeCell ref="R32:V32"/>
    <mergeCell ref="W32:W34"/>
    <mergeCell ref="X32:X34"/>
    <mergeCell ref="Y32:Y34"/>
    <mergeCell ref="Z32:Z34"/>
    <mergeCell ref="H35:H41"/>
    <mergeCell ref="I35:I41"/>
    <mergeCell ref="X19:X21"/>
    <mergeCell ref="Y19:Y21"/>
    <mergeCell ref="Z19:Z21"/>
    <mergeCell ref="W47:W49"/>
    <mergeCell ref="X47:X49"/>
    <mergeCell ref="Y47:Y49"/>
    <mergeCell ref="Z47:Z49"/>
    <mergeCell ref="J50:J56"/>
    <mergeCell ref="K50:K56"/>
    <mergeCell ref="L50:L56"/>
    <mergeCell ref="A47:A49"/>
    <mergeCell ref="B47:B49"/>
    <mergeCell ref="C47:G47"/>
    <mergeCell ref="H47:L47"/>
    <mergeCell ref="M47:Q47"/>
    <mergeCell ref="R47:V47"/>
    <mergeCell ref="AE62:AE64"/>
    <mergeCell ref="A77:A79"/>
    <mergeCell ref="B77:B79"/>
    <mergeCell ref="C77:G77"/>
    <mergeCell ref="H77:L77"/>
    <mergeCell ref="M77:Q77"/>
    <mergeCell ref="A62:A64"/>
    <mergeCell ref="B62:B64"/>
    <mergeCell ref="C62:G62"/>
    <mergeCell ref="H62:L62"/>
    <mergeCell ref="M62:Q62"/>
    <mergeCell ref="R62:V62"/>
    <mergeCell ref="C92:G92"/>
    <mergeCell ref="H92:L92"/>
    <mergeCell ref="M92:Q92"/>
    <mergeCell ref="W62:AA62"/>
    <mergeCell ref="AB62:AB64"/>
    <mergeCell ref="AC62:AC64"/>
    <mergeCell ref="AD62:AD64"/>
    <mergeCell ref="R92:V92"/>
    <mergeCell ref="W92:AA92"/>
    <mergeCell ref="AB92:AB94"/>
    <mergeCell ref="AC92:AC94"/>
    <mergeCell ref="AD92:AD94"/>
    <mergeCell ref="AE92:AE94"/>
    <mergeCell ref="R77:V77"/>
    <mergeCell ref="W77:W79"/>
    <mergeCell ref="X77:X79"/>
    <mergeCell ref="Y77:Y79"/>
    <mergeCell ref="Z77:Z79"/>
    <mergeCell ref="A122:A124"/>
    <mergeCell ref="B122:B124"/>
    <mergeCell ref="C122:G122"/>
    <mergeCell ref="H122:L122"/>
    <mergeCell ref="M122:Q122"/>
    <mergeCell ref="R122:V122"/>
    <mergeCell ref="A107:A109"/>
    <mergeCell ref="B107:B109"/>
    <mergeCell ref="C107:G107"/>
    <mergeCell ref="H107:L107"/>
    <mergeCell ref="M107:Q107"/>
    <mergeCell ref="R107:V107"/>
    <mergeCell ref="W122:W124"/>
    <mergeCell ref="X122:X124"/>
    <mergeCell ref="Y122:Y124"/>
    <mergeCell ref="Z122:Z124"/>
    <mergeCell ref="A92:A94"/>
    <mergeCell ref="B92:B94"/>
    <mergeCell ref="W107:W109"/>
    <mergeCell ref="X107:X109"/>
    <mergeCell ref="Y107:Y109"/>
    <mergeCell ref="Z107:Z109"/>
    <mergeCell ref="AE136:AE138"/>
    <mergeCell ref="A150:A152"/>
    <mergeCell ref="B150:B152"/>
    <mergeCell ref="C150:G150"/>
    <mergeCell ref="H150:L150"/>
    <mergeCell ref="M150:Q150"/>
    <mergeCell ref="A136:A138"/>
    <mergeCell ref="B136:B138"/>
    <mergeCell ref="C136:G136"/>
    <mergeCell ref="H136:L136"/>
    <mergeCell ref="M136:Q136"/>
    <mergeCell ref="R136:V136"/>
    <mergeCell ref="W136:AA136"/>
    <mergeCell ref="AB136:AB138"/>
    <mergeCell ref="AC136:AC138"/>
    <mergeCell ref="AD136:AD138"/>
    <mergeCell ref="Z164:Z166"/>
    <mergeCell ref="T167:T173"/>
    <mergeCell ref="U167:U173"/>
    <mergeCell ref="R150:V150"/>
    <mergeCell ref="W150:W152"/>
    <mergeCell ref="X150:X152"/>
    <mergeCell ref="Y150:Y152"/>
    <mergeCell ref="Z150:Z152"/>
    <mergeCell ref="E125:E131"/>
    <mergeCell ref="H125:H131"/>
    <mergeCell ref="M125:M131"/>
    <mergeCell ref="A164:A166"/>
    <mergeCell ref="B164:B166"/>
    <mergeCell ref="C164:G164"/>
    <mergeCell ref="H164:L164"/>
    <mergeCell ref="M164:Q164"/>
    <mergeCell ref="R164:V164"/>
    <mergeCell ref="W164:W166"/>
    <mergeCell ref="X164:X166"/>
    <mergeCell ref="Y164:Y16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9CBBB-17D4-40A1-B820-680A8FBF143C}">
  <sheetPr>
    <tabColor rgb="FF00B050"/>
  </sheetPr>
  <dimension ref="A1:AE42"/>
  <sheetViews>
    <sheetView topLeftCell="A26" workbookViewId="0">
      <selection activeCell="A12" sqref="A12:XFD12"/>
    </sheetView>
  </sheetViews>
  <sheetFormatPr defaultColWidth="9.1796875" defaultRowHeight="12.5" x14ac:dyDescent="0.25"/>
  <cols>
    <col min="1" max="1" width="3.1796875" style="164" customWidth="1"/>
    <col min="2" max="2" width="23.54296875" style="164" customWidth="1"/>
    <col min="3" max="3" width="12.54296875" style="164" customWidth="1"/>
    <col min="4" max="9" width="12.54296875" style="164" hidden="1" customWidth="1"/>
    <col min="10" max="10" width="10.54296875" style="164" hidden="1" customWidth="1"/>
    <col min="11" max="22" width="12.54296875" style="164" hidden="1" customWidth="1"/>
    <col min="23" max="25" width="12.54296875" style="164" customWidth="1"/>
    <col min="26" max="26" width="13.1796875" style="164" customWidth="1"/>
    <col min="27" max="28" width="12.54296875" style="164" customWidth="1"/>
    <col min="29" max="29" width="13" style="166" customWidth="1"/>
    <col min="30" max="30" width="9.54296875" style="164" customWidth="1"/>
    <col min="31" max="31" width="16.26953125" style="164" customWidth="1"/>
    <col min="32" max="16384" width="9.1796875" style="164"/>
  </cols>
  <sheetData>
    <row r="1" spans="1:31" ht="15" customHeight="1" x14ac:dyDescent="0.35">
      <c r="A1" s="296" t="s">
        <v>740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</row>
    <row r="2" spans="1:31" ht="14.5" x14ac:dyDescent="0.35">
      <c r="A2"/>
      <c r="B2" t="s">
        <v>741</v>
      </c>
      <c r="C2" t="s">
        <v>823</v>
      </c>
      <c r="D2" s="186"/>
      <c r="E2" s="186"/>
      <c r="F2" s="186"/>
      <c r="G2" s="187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8"/>
      <c r="AD2" s="189"/>
      <c r="AE2" s="179"/>
    </row>
    <row r="3" spans="1:31" x14ac:dyDescent="0.25">
      <c r="A3" s="179"/>
      <c r="B3" s="185"/>
      <c r="C3" s="186"/>
      <c r="D3" s="186"/>
      <c r="E3" s="186"/>
      <c r="F3" s="186"/>
      <c r="G3" s="187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8"/>
      <c r="AD3" s="189"/>
      <c r="AE3" s="179"/>
    </row>
    <row r="5" spans="1:31" ht="15" customHeight="1" x14ac:dyDescent="0.25">
      <c r="A5" s="284" t="s">
        <v>743</v>
      </c>
      <c r="B5" s="284" t="s">
        <v>744</v>
      </c>
      <c r="C5" s="272" t="s">
        <v>745</v>
      </c>
      <c r="D5" s="272"/>
      <c r="E5" s="272"/>
      <c r="F5" s="272"/>
      <c r="G5" s="272"/>
      <c r="H5" s="273" t="s">
        <v>746</v>
      </c>
      <c r="I5" s="273"/>
      <c r="J5" s="273"/>
      <c r="K5" s="273"/>
      <c r="L5" s="273"/>
      <c r="M5" s="272" t="s">
        <v>747</v>
      </c>
      <c r="N5" s="272"/>
      <c r="O5" s="272"/>
      <c r="P5" s="272"/>
      <c r="Q5" s="272"/>
      <c r="R5" s="274" t="s">
        <v>748</v>
      </c>
      <c r="S5" s="274"/>
      <c r="T5" s="274"/>
      <c r="U5" s="274"/>
      <c r="V5" s="274"/>
      <c r="W5" s="291" t="s">
        <v>749</v>
      </c>
      <c r="X5" s="292"/>
      <c r="Y5" s="292"/>
      <c r="Z5" s="292"/>
      <c r="AA5" s="292"/>
      <c r="AB5" s="284" t="s">
        <v>750</v>
      </c>
      <c r="AC5" s="285" t="s">
        <v>751</v>
      </c>
      <c r="AD5" s="284" t="s">
        <v>752</v>
      </c>
      <c r="AE5" s="286" t="s">
        <v>753</v>
      </c>
    </row>
    <row r="6" spans="1:31" ht="12.75" customHeight="1" x14ac:dyDescent="0.25">
      <c r="A6" s="284"/>
      <c r="B6" s="284"/>
      <c r="C6" s="167" t="s">
        <v>754</v>
      </c>
      <c r="D6" s="167" t="s">
        <v>755</v>
      </c>
      <c r="E6" s="167" t="s">
        <v>756</v>
      </c>
      <c r="F6" s="167" t="s">
        <v>757</v>
      </c>
      <c r="G6" s="167" t="s">
        <v>758</v>
      </c>
      <c r="H6" s="167" t="s">
        <v>754</v>
      </c>
      <c r="I6" s="167" t="s">
        <v>755</v>
      </c>
      <c r="J6" s="167" t="s">
        <v>756</v>
      </c>
      <c r="K6" s="167" t="s">
        <v>757</v>
      </c>
      <c r="L6" s="167" t="s">
        <v>758</v>
      </c>
      <c r="M6" s="167" t="s">
        <v>754</v>
      </c>
      <c r="N6" s="167" t="s">
        <v>755</v>
      </c>
      <c r="O6" s="167" t="s">
        <v>756</v>
      </c>
      <c r="P6" s="167" t="s">
        <v>757</v>
      </c>
      <c r="Q6" s="167" t="s">
        <v>758</v>
      </c>
      <c r="R6" s="167" t="s">
        <v>754</v>
      </c>
      <c r="S6" s="167" t="s">
        <v>755</v>
      </c>
      <c r="T6" s="167" t="s">
        <v>756</v>
      </c>
      <c r="U6" s="167" t="s">
        <v>757</v>
      </c>
      <c r="V6" s="167" t="s">
        <v>758</v>
      </c>
      <c r="W6" s="167" t="s">
        <v>754</v>
      </c>
      <c r="X6" s="167" t="s">
        <v>755</v>
      </c>
      <c r="Y6" s="167" t="s">
        <v>756</v>
      </c>
      <c r="Z6" s="167" t="s">
        <v>757</v>
      </c>
      <c r="AA6" s="167" t="s">
        <v>758</v>
      </c>
      <c r="AB6" s="284"/>
      <c r="AC6" s="285"/>
      <c r="AD6" s="284"/>
      <c r="AE6" s="286"/>
    </row>
    <row r="7" spans="1:31" ht="12.75" customHeight="1" x14ac:dyDescent="0.25">
      <c r="A7" s="284"/>
      <c r="B7" s="284"/>
      <c r="C7" s="168">
        <v>45201</v>
      </c>
      <c r="D7" s="168">
        <v>45202</v>
      </c>
      <c r="E7" s="168">
        <v>45203</v>
      </c>
      <c r="F7" s="168">
        <v>45204</v>
      </c>
      <c r="G7" s="168">
        <v>45205</v>
      </c>
      <c r="H7" s="168">
        <v>45208</v>
      </c>
      <c r="I7" s="168">
        <v>45209</v>
      </c>
      <c r="J7" s="168">
        <v>45210</v>
      </c>
      <c r="K7" s="168">
        <v>45211</v>
      </c>
      <c r="L7" s="168">
        <v>45212</v>
      </c>
      <c r="M7" s="168">
        <v>45215</v>
      </c>
      <c r="N7" s="168">
        <v>45216</v>
      </c>
      <c r="O7" s="168">
        <v>45217</v>
      </c>
      <c r="P7" s="168">
        <v>45218</v>
      </c>
      <c r="Q7" s="168">
        <v>45219</v>
      </c>
      <c r="R7" s="168">
        <v>45222</v>
      </c>
      <c r="S7" s="168">
        <v>45223</v>
      </c>
      <c r="T7" s="168">
        <v>45224</v>
      </c>
      <c r="U7" s="168">
        <v>45225</v>
      </c>
      <c r="V7" s="168">
        <v>45226</v>
      </c>
      <c r="W7" s="168">
        <v>45229</v>
      </c>
      <c r="X7" s="168">
        <v>45230</v>
      </c>
      <c r="Y7" s="168">
        <v>45231</v>
      </c>
      <c r="Z7" s="168">
        <v>45232</v>
      </c>
      <c r="AA7" s="168">
        <v>45233</v>
      </c>
      <c r="AB7" s="284"/>
      <c r="AC7" s="285"/>
      <c r="AD7" s="284"/>
      <c r="AE7" s="286"/>
    </row>
    <row r="8" spans="1:31" ht="13" x14ac:dyDescent="0.25">
      <c r="A8" s="169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80"/>
      <c r="X8" s="180"/>
      <c r="Y8" s="180"/>
      <c r="Z8" s="180"/>
      <c r="AA8" s="180"/>
      <c r="AB8" s="170"/>
      <c r="AC8" s="171"/>
      <c r="AD8" s="170"/>
      <c r="AE8" s="170"/>
    </row>
    <row r="9" spans="1:31" ht="13" x14ac:dyDescent="0.25">
      <c r="A9" s="169">
        <v>1</v>
      </c>
      <c r="B9" s="172" t="s">
        <v>760</v>
      </c>
      <c r="C9" s="171">
        <v>11000</v>
      </c>
      <c r="D9" s="171">
        <v>11000</v>
      </c>
      <c r="E9" s="171">
        <v>11000</v>
      </c>
      <c r="F9" s="171">
        <v>11000</v>
      </c>
      <c r="G9" s="171">
        <v>11000</v>
      </c>
      <c r="H9" s="171">
        <v>11000</v>
      </c>
      <c r="I9" s="171">
        <v>11000</v>
      </c>
      <c r="J9" s="224">
        <v>11000</v>
      </c>
      <c r="K9" s="225">
        <v>11000</v>
      </c>
      <c r="L9" s="226">
        <v>11000</v>
      </c>
      <c r="M9" s="227">
        <v>11000</v>
      </c>
      <c r="N9" s="227">
        <v>11000</v>
      </c>
      <c r="O9" s="227">
        <v>11000</v>
      </c>
      <c r="P9" s="227">
        <v>11000</v>
      </c>
      <c r="Q9" s="170">
        <v>11000</v>
      </c>
      <c r="R9" s="171">
        <v>11000</v>
      </c>
      <c r="S9" s="171">
        <v>11000</v>
      </c>
      <c r="T9" s="171">
        <v>11000</v>
      </c>
      <c r="U9" s="171">
        <v>11000</v>
      </c>
      <c r="V9" s="171">
        <v>11000</v>
      </c>
      <c r="W9" s="171">
        <v>11000</v>
      </c>
      <c r="X9" s="171">
        <v>11000</v>
      </c>
      <c r="Y9" s="171">
        <v>11000</v>
      </c>
      <c r="Z9" s="171">
        <v>11000</v>
      </c>
      <c r="AA9" s="171">
        <v>11000</v>
      </c>
      <c r="AB9" s="176">
        <f t="shared" ref="AB9:AB14" si="0">_xlfn.STDEV.P(C9:AA9)</f>
        <v>0</v>
      </c>
      <c r="AC9" s="171">
        <f t="shared" ref="AC9:AC14" si="1">AVERAGE(C9:AA9)</f>
        <v>11000</v>
      </c>
      <c r="AD9" s="177">
        <f t="shared" ref="AD9:AD14" si="2">(AB9/AC9)*100</f>
        <v>0</v>
      </c>
      <c r="AE9" s="178" t="str">
        <f>IF(AD9&lt;=10,"Wajar","Perlu Intervensi")</f>
        <v>Wajar</v>
      </c>
    </row>
    <row r="10" spans="1:31" ht="13" x14ac:dyDescent="0.25">
      <c r="A10" s="169">
        <v>2</v>
      </c>
      <c r="B10" s="172" t="s">
        <v>761</v>
      </c>
      <c r="C10" s="171">
        <v>8000</v>
      </c>
      <c r="D10" s="171">
        <v>8000</v>
      </c>
      <c r="E10" s="171">
        <v>8000</v>
      </c>
      <c r="F10" s="171">
        <v>8000</v>
      </c>
      <c r="G10" s="171">
        <v>8000</v>
      </c>
      <c r="H10" s="171">
        <v>8000</v>
      </c>
      <c r="I10" s="171">
        <v>8000</v>
      </c>
      <c r="J10" s="224">
        <v>8000</v>
      </c>
      <c r="K10" s="225">
        <v>8000</v>
      </c>
      <c r="L10" s="226">
        <v>8000</v>
      </c>
      <c r="M10" s="227">
        <v>8000</v>
      </c>
      <c r="N10" s="227">
        <v>8000</v>
      </c>
      <c r="O10" s="227">
        <v>8000</v>
      </c>
      <c r="P10" s="227">
        <v>8000</v>
      </c>
      <c r="Q10" s="170">
        <v>8000</v>
      </c>
      <c r="R10" s="171">
        <v>8000</v>
      </c>
      <c r="S10" s="171">
        <v>8000</v>
      </c>
      <c r="T10" s="171">
        <v>8000</v>
      </c>
      <c r="U10" s="171">
        <v>8000</v>
      </c>
      <c r="V10" s="171">
        <v>8000</v>
      </c>
      <c r="W10" s="171">
        <v>8000</v>
      </c>
      <c r="X10" s="171">
        <v>8000</v>
      </c>
      <c r="Y10" s="171">
        <v>8000</v>
      </c>
      <c r="Z10" s="171">
        <v>8000</v>
      </c>
      <c r="AA10" s="171">
        <v>8000</v>
      </c>
      <c r="AB10" s="176">
        <f t="shared" si="0"/>
        <v>0</v>
      </c>
      <c r="AC10" s="171">
        <f t="shared" si="1"/>
        <v>8000</v>
      </c>
      <c r="AD10" s="177">
        <f t="shared" si="2"/>
        <v>0</v>
      </c>
      <c r="AE10" s="178" t="str">
        <f>IF(AD10&lt;=10,"Wajar","Perlu Intervensi")</f>
        <v>Wajar</v>
      </c>
    </row>
    <row r="11" spans="1:31" ht="13" x14ac:dyDescent="0.25">
      <c r="A11" s="169">
        <v>3</v>
      </c>
      <c r="B11" s="172" t="s">
        <v>762</v>
      </c>
      <c r="C11" s="171">
        <v>36000</v>
      </c>
      <c r="D11" s="171">
        <v>36000</v>
      </c>
      <c r="E11" s="171">
        <v>36000</v>
      </c>
      <c r="F11" s="171">
        <v>36000</v>
      </c>
      <c r="G11" s="171">
        <v>36000</v>
      </c>
      <c r="H11" s="171">
        <v>36000</v>
      </c>
      <c r="I11" s="171">
        <v>36000</v>
      </c>
      <c r="J11" s="224">
        <v>40000</v>
      </c>
      <c r="K11" s="225">
        <v>40000</v>
      </c>
      <c r="L11" s="226">
        <v>42000</v>
      </c>
      <c r="M11" s="227">
        <v>44000</v>
      </c>
      <c r="N11" s="227">
        <v>44000</v>
      </c>
      <c r="O11" s="227">
        <v>44000</v>
      </c>
      <c r="P11" s="227">
        <v>44000</v>
      </c>
      <c r="Q11" s="170">
        <v>42000</v>
      </c>
      <c r="R11" s="171">
        <v>42000</v>
      </c>
      <c r="S11" s="171">
        <v>42000</v>
      </c>
      <c r="T11" s="171">
        <v>42000</v>
      </c>
      <c r="U11" s="171">
        <v>42000</v>
      </c>
      <c r="V11" s="171">
        <v>42000</v>
      </c>
      <c r="W11" s="171">
        <v>39000</v>
      </c>
      <c r="X11" s="171">
        <v>39000</v>
      </c>
      <c r="Y11" s="171">
        <v>32000</v>
      </c>
      <c r="Z11" s="171">
        <v>32000</v>
      </c>
      <c r="AA11" s="171">
        <v>32000</v>
      </c>
      <c r="AB11" s="176">
        <f t="shared" si="0"/>
        <v>3872.7767815870825</v>
      </c>
      <c r="AC11" s="171">
        <f t="shared" si="1"/>
        <v>39040</v>
      </c>
      <c r="AD11" s="177">
        <f t="shared" si="2"/>
        <v>9.9200224938193706</v>
      </c>
      <c r="AE11" s="178" t="str">
        <f>IF(AD11&lt;=10,"Wajar","Perlu Intervensi")</f>
        <v>Wajar</v>
      </c>
    </row>
    <row r="12" spans="1:31" ht="13" x14ac:dyDescent="0.25">
      <c r="A12" s="169">
        <v>4</v>
      </c>
      <c r="B12" s="172" t="s">
        <v>763</v>
      </c>
      <c r="C12" s="171">
        <v>30000</v>
      </c>
      <c r="D12" s="171">
        <v>30000</v>
      </c>
      <c r="E12" s="171">
        <v>30000</v>
      </c>
      <c r="F12" s="171">
        <v>30000</v>
      </c>
      <c r="G12" s="171">
        <v>30000</v>
      </c>
      <c r="H12" s="171">
        <v>30000</v>
      </c>
      <c r="I12" s="171">
        <v>30000</v>
      </c>
      <c r="J12" s="224">
        <v>30000</v>
      </c>
      <c r="K12" s="225">
        <v>30000</v>
      </c>
      <c r="L12" s="226">
        <v>30000</v>
      </c>
      <c r="M12" s="227">
        <v>30000</v>
      </c>
      <c r="N12" s="227">
        <v>30000</v>
      </c>
      <c r="O12" s="227">
        <v>30000</v>
      </c>
      <c r="P12" s="227">
        <v>30000</v>
      </c>
      <c r="Q12" s="170">
        <v>30000</v>
      </c>
      <c r="R12" s="171">
        <v>30000</v>
      </c>
      <c r="S12" s="171">
        <v>30000</v>
      </c>
      <c r="T12" s="171">
        <v>30000</v>
      </c>
      <c r="U12" s="171">
        <v>30000</v>
      </c>
      <c r="V12" s="171">
        <v>30000</v>
      </c>
      <c r="W12" s="171">
        <v>30000</v>
      </c>
      <c r="X12" s="171">
        <v>30000</v>
      </c>
      <c r="Y12" s="171">
        <v>34000</v>
      </c>
      <c r="Z12" s="171">
        <v>34000</v>
      </c>
      <c r="AA12" s="171">
        <v>34000</v>
      </c>
      <c r="AB12" s="176">
        <f t="shared" si="0"/>
        <v>1299.8461447417537</v>
      </c>
      <c r="AC12" s="171">
        <f t="shared" si="1"/>
        <v>30480</v>
      </c>
      <c r="AD12" s="177">
        <f t="shared" si="2"/>
        <v>4.2645870890477484</v>
      </c>
      <c r="AE12" s="178" t="str">
        <f>IF(AD12&lt;=10,"Wajar","Perlu Intervensi")</f>
        <v>Wajar</v>
      </c>
    </row>
    <row r="13" spans="1:31" ht="13" x14ac:dyDescent="0.25">
      <c r="A13" s="169">
        <v>5</v>
      </c>
      <c r="B13" s="172" t="s">
        <v>764</v>
      </c>
      <c r="C13" s="171">
        <v>15000</v>
      </c>
      <c r="D13" s="171">
        <v>15000</v>
      </c>
      <c r="E13" s="171">
        <v>15000</v>
      </c>
      <c r="F13" s="171">
        <v>15000</v>
      </c>
      <c r="G13" s="171">
        <v>15000</v>
      </c>
      <c r="H13" s="171">
        <v>15000</v>
      </c>
      <c r="I13" s="171">
        <v>15000</v>
      </c>
      <c r="J13" s="224">
        <v>15000</v>
      </c>
      <c r="K13" s="225">
        <v>15000</v>
      </c>
      <c r="L13" s="226">
        <v>15000</v>
      </c>
      <c r="M13" s="227">
        <v>15000</v>
      </c>
      <c r="N13" s="227">
        <v>15000</v>
      </c>
      <c r="O13" s="227">
        <v>15000</v>
      </c>
      <c r="P13" s="227">
        <v>15000</v>
      </c>
      <c r="Q13" s="170">
        <v>15000</v>
      </c>
      <c r="R13" s="171">
        <v>15000</v>
      </c>
      <c r="S13" s="171">
        <v>16000</v>
      </c>
      <c r="T13" s="171">
        <v>16000</v>
      </c>
      <c r="U13" s="171">
        <v>16000</v>
      </c>
      <c r="V13" s="171">
        <v>16000</v>
      </c>
      <c r="W13" s="171">
        <v>16500</v>
      </c>
      <c r="X13" s="171">
        <v>16500</v>
      </c>
      <c r="Y13" s="171">
        <v>14500</v>
      </c>
      <c r="Z13" s="171">
        <v>14500</v>
      </c>
      <c r="AA13" s="171">
        <v>14500</v>
      </c>
      <c r="AB13" s="176">
        <f t="shared" si="0"/>
        <v>567.09787515031303</v>
      </c>
      <c r="AC13" s="171">
        <f t="shared" si="1"/>
        <v>15220</v>
      </c>
      <c r="AD13" s="177">
        <f t="shared" si="2"/>
        <v>3.72600443594161</v>
      </c>
      <c r="AE13" s="178" t="str">
        <f t="shared" ref="AE13:AE14" si="3">IF(AD13&lt;=10,"Wajar","Perlu Intervensi")</f>
        <v>Wajar</v>
      </c>
    </row>
    <row r="14" spans="1:31" ht="13" x14ac:dyDescent="0.25">
      <c r="A14" s="169">
        <v>6</v>
      </c>
      <c r="B14" s="172" t="s">
        <v>765</v>
      </c>
      <c r="C14" s="171">
        <v>17000</v>
      </c>
      <c r="D14" s="171">
        <v>17000</v>
      </c>
      <c r="E14" s="171">
        <v>17000</v>
      </c>
      <c r="F14" s="171">
        <v>17000</v>
      </c>
      <c r="G14" s="171">
        <v>17000</v>
      </c>
      <c r="H14" s="171">
        <v>17000</v>
      </c>
      <c r="I14" s="171">
        <v>17000</v>
      </c>
      <c r="J14" s="224">
        <v>17000</v>
      </c>
      <c r="K14" s="225">
        <v>17000</v>
      </c>
      <c r="L14" s="226">
        <v>17000</v>
      </c>
      <c r="M14" s="227">
        <v>17000</v>
      </c>
      <c r="N14" s="227">
        <v>17000</v>
      </c>
      <c r="O14" s="227">
        <v>17000</v>
      </c>
      <c r="P14" s="227">
        <v>17000</v>
      </c>
      <c r="Q14" s="170">
        <v>17000</v>
      </c>
      <c r="R14" s="171">
        <v>17000</v>
      </c>
      <c r="S14" s="171">
        <v>17000</v>
      </c>
      <c r="T14" s="171">
        <v>17000</v>
      </c>
      <c r="U14" s="171">
        <v>17000</v>
      </c>
      <c r="V14" s="171">
        <v>17000</v>
      </c>
      <c r="W14" s="171">
        <v>17000</v>
      </c>
      <c r="X14" s="171">
        <v>17000</v>
      </c>
      <c r="Y14" s="171">
        <v>17000</v>
      </c>
      <c r="Z14" s="171">
        <v>17000</v>
      </c>
      <c r="AA14" s="171">
        <v>17000</v>
      </c>
      <c r="AB14" s="176">
        <f t="shared" si="0"/>
        <v>0</v>
      </c>
      <c r="AC14" s="171">
        <f t="shared" si="1"/>
        <v>17000</v>
      </c>
      <c r="AD14" s="177">
        <f t="shared" si="2"/>
        <v>0</v>
      </c>
      <c r="AE14" s="178" t="str">
        <f t="shared" si="3"/>
        <v>Wajar</v>
      </c>
    </row>
    <row r="16" spans="1:31" ht="14.5" x14ac:dyDescent="0.35">
      <c r="A16"/>
      <c r="B16" t="s">
        <v>741</v>
      </c>
      <c r="C16" t="s">
        <v>824</v>
      </c>
      <c r="D16" s="186"/>
      <c r="E16" s="186"/>
      <c r="F16" s="186"/>
      <c r="G16" s="187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8"/>
      <c r="AD16" s="189"/>
      <c r="AE16" s="179"/>
    </row>
    <row r="17" spans="1:31" x14ac:dyDescent="0.25">
      <c r="A17" s="179"/>
      <c r="B17" s="185"/>
      <c r="C17" s="186"/>
      <c r="D17" s="186"/>
      <c r="E17" s="186"/>
      <c r="F17" s="186"/>
      <c r="G17" s="187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8"/>
      <c r="AD17" s="189"/>
      <c r="AE17" s="179"/>
    </row>
    <row r="19" spans="1:31" ht="15" customHeight="1" x14ac:dyDescent="0.25">
      <c r="A19" s="284" t="s">
        <v>743</v>
      </c>
      <c r="B19" s="284" t="s">
        <v>744</v>
      </c>
      <c r="C19" s="272" t="s">
        <v>745</v>
      </c>
      <c r="D19" s="272"/>
      <c r="E19" s="272"/>
      <c r="F19" s="272"/>
      <c r="G19" s="272"/>
      <c r="H19" s="273" t="s">
        <v>746</v>
      </c>
      <c r="I19" s="273"/>
      <c r="J19" s="273"/>
      <c r="K19" s="273"/>
      <c r="L19" s="273"/>
      <c r="M19" s="272" t="s">
        <v>747</v>
      </c>
      <c r="N19" s="272"/>
      <c r="O19" s="272"/>
      <c r="P19" s="272"/>
      <c r="Q19" s="272"/>
      <c r="R19" s="274" t="s">
        <v>748</v>
      </c>
      <c r="S19" s="274"/>
      <c r="T19" s="274"/>
      <c r="U19" s="274"/>
      <c r="V19" s="274"/>
      <c r="W19" s="284" t="s">
        <v>750</v>
      </c>
      <c r="X19" s="285" t="s">
        <v>751</v>
      </c>
      <c r="Y19" s="284" t="s">
        <v>752</v>
      </c>
      <c r="Z19" s="286" t="s">
        <v>753</v>
      </c>
      <c r="AA19" s="179"/>
    </row>
    <row r="20" spans="1:31" ht="12.75" customHeight="1" x14ac:dyDescent="0.25">
      <c r="A20" s="284"/>
      <c r="B20" s="284"/>
      <c r="C20" s="167" t="s">
        <v>754</v>
      </c>
      <c r="D20" s="167" t="s">
        <v>755</v>
      </c>
      <c r="E20" s="167" t="s">
        <v>756</v>
      </c>
      <c r="F20" s="167" t="s">
        <v>757</v>
      </c>
      <c r="G20" s="167" t="s">
        <v>758</v>
      </c>
      <c r="H20" s="167" t="s">
        <v>754</v>
      </c>
      <c r="I20" s="167" t="s">
        <v>755</v>
      </c>
      <c r="J20" s="167" t="s">
        <v>756</v>
      </c>
      <c r="K20" s="167" t="s">
        <v>757</v>
      </c>
      <c r="L20" s="167" t="s">
        <v>758</v>
      </c>
      <c r="M20" s="167" t="s">
        <v>754</v>
      </c>
      <c r="N20" s="167" t="s">
        <v>755</v>
      </c>
      <c r="O20" s="167" t="s">
        <v>756</v>
      </c>
      <c r="P20" s="167" t="s">
        <v>757</v>
      </c>
      <c r="Q20" s="167" t="s">
        <v>758</v>
      </c>
      <c r="R20" s="167" t="s">
        <v>754</v>
      </c>
      <c r="S20" s="167" t="s">
        <v>755</v>
      </c>
      <c r="T20" s="167" t="s">
        <v>756</v>
      </c>
      <c r="U20" s="167" t="s">
        <v>757</v>
      </c>
      <c r="V20" s="167" t="s">
        <v>758</v>
      </c>
      <c r="W20" s="284"/>
      <c r="X20" s="285"/>
      <c r="Y20" s="284"/>
      <c r="Z20" s="286"/>
      <c r="AA20" s="182"/>
    </row>
    <row r="21" spans="1:31" ht="12.75" customHeight="1" x14ac:dyDescent="0.25">
      <c r="A21" s="284"/>
      <c r="B21" s="284"/>
      <c r="C21" s="168">
        <v>45236</v>
      </c>
      <c r="D21" s="168">
        <v>45237</v>
      </c>
      <c r="E21" s="168">
        <v>45238</v>
      </c>
      <c r="F21" s="168">
        <v>45239</v>
      </c>
      <c r="G21" s="168">
        <v>45240</v>
      </c>
      <c r="H21" s="168">
        <v>45243</v>
      </c>
      <c r="I21" s="168">
        <v>45244</v>
      </c>
      <c r="J21" s="168">
        <v>45245</v>
      </c>
      <c r="K21" s="168">
        <v>45246</v>
      </c>
      <c r="L21" s="168">
        <v>45247</v>
      </c>
      <c r="M21" s="168">
        <v>45250</v>
      </c>
      <c r="N21" s="168">
        <v>45251</v>
      </c>
      <c r="O21" s="168">
        <v>45252</v>
      </c>
      <c r="P21" s="168">
        <v>45253</v>
      </c>
      <c r="Q21" s="168">
        <v>45254</v>
      </c>
      <c r="R21" s="168">
        <v>45257</v>
      </c>
      <c r="S21" s="168">
        <v>45258</v>
      </c>
      <c r="T21" s="168">
        <v>45259</v>
      </c>
      <c r="U21" s="168">
        <v>45260</v>
      </c>
      <c r="V21" s="168">
        <v>45261</v>
      </c>
      <c r="W21" s="284"/>
      <c r="X21" s="285"/>
      <c r="Y21" s="284"/>
      <c r="Z21" s="286"/>
      <c r="AA21" s="182"/>
    </row>
    <row r="22" spans="1:31" ht="13" x14ac:dyDescent="0.25">
      <c r="A22" s="169"/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1"/>
      <c r="Y22" s="170"/>
      <c r="Z22" s="170"/>
      <c r="AA22" s="182"/>
    </row>
    <row r="23" spans="1:31" ht="13" x14ac:dyDescent="0.25">
      <c r="A23" s="169">
        <v>1</v>
      </c>
      <c r="B23" s="172" t="s">
        <v>760</v>
      </c>
      <c r="C23" s="171">
        <v>11000</v>
      </c>
      <c r="D23" s="171">
        <v>11000</v>
      </c>
      <c r="E23" s="228">
        <v>11000</v>
      </c>
      <c r="F23" s="229">
        <v>11000</v>
      </c>
      <c r="G23" s="229">
        <v>11000</v>
      </c>
      <c r="H23" s="230">
        <v>11000</v>
      </c>
      <c r="I23" s="231">
        <v>11000</v>
      </c>
      <c r="J23" s="232">
        <v>11000</v>
      </c>
      <c r="K23" s="233">
        <v>11000</v>
      </c>
      <c r="L23" s="234">
        <v>11000</v>
      </c>
      <c r="M23" s="235">
        <v>11000</v>
      </c>
      <c r="N23" s="236">
        <v>11000</v>
      </c>
      <c r="O23" s="171">
        <v>11000</v>
      </c>
      <c r="P23" s="171">
        <v>11000</v>
      </c>
      <c r="Q23" s="171">
        <v>11000</v>
      </c>
      <c r="R23" s="171">
        <v>11000</v>
      </c>
      <c r="S23" s="171">
        <v>11000</v>
      </c>
      <c r="T23" s="171">
        <v>11000</v>
      </c>
      <c r="U23" s="171">
        <v>11000</v>
      </c>
      <c r="V23" s="237">
        <v>11000</v>
      </c>
      <c r="W23" s="176">
        <f t="shared" ref="W23:W28" si="4">_xlfn.STDEV.P(C23:V23)</f>
        <v>0</v>
      </c>
      <c r="X23" s="171">
        <f t="shared" ref="X23:X28" si="5">AVERAGE(C23:V23)</f>
        <v>11000</v>
      </c>
      <c r="Y23" s="177">
        <f t="shared" ref="Y23:Y28" si="6">(W23/X23)*100</f>
        <v>0</v>
      </c>
      <c r="Z23" s="178" t="str">
        <f>IF(Y23&lt;=10,"Wajar","Perlu Intervensi")</f>
        <v>Wajar</v>
      </c>
      <c r="AA23" s="182"/>
    </row>
    <row r="24" spans="1:31" ht="13" x14ac:dyDescent="0.25">
      <c r="A24" s="169">
        <v>2</v>
      </c>
      <c r="B24" s="172" t="s">
        <v>761</v>
      </c>
      <c r="C24" s="171">
        <v>8000</v>
      </c>
      <c r="D24" s="171">
        <v>8000</v>
      </c>
      <c r="E24" s="228">
        <v>8000</v>
      </c>
      <c r="F24" s="229">
        <v>8000</v>
      </c>
      <c r="G24" s="229">
        <v>8000</v>
      </c>
      <c r="H24" s="230">
        <v>8000</v>
      </c>
      <c r="I24" s="231">
        <v>8000</v>
      </c>
      <c r="J24" s="232">
        <v>8000</v>
      </c>
      <c r="K24" s="233">
        <v>8000</v>
      </c>
      <c r="L24" s="234">
        <v>8000</v>
      </c>
      <c r="M24" s="235">
        <v>8000</v>
      </c>
      <c r="N24" s="236">
        <v>8000</v>
      </c>
      <c r="O24" s="171">
        <v>8000</v>
      </c>
      <c r="P24" s="171">
        <v>8000</v>
      </c>
      <c r="Q24" s="171">
        <v>8000</v>
      </c>
      <c r="R24" s="171">
        <v>8000</v>
      </c>
      <c r="S24" s="171">
        <v>8000</v>
      </c>
      <c r="T24" s="171">
        <v>8000</v>
      </c>
      <c r="U24" s="171">
        <v>8000</v>
      </c>
      <c r="V24" s="237">
        <v>8000</v>
      </c>
      <c r="W24" s="176">
        <f t="shared" si="4"/>
        <v>0</v>
      </c>
      <c r="X24" s="171">
        <f t="shared" si="5"/>
        <v>8000</v>
      </c>
      <c r="Y24" s="177">
        <f t="shared" si="6"/>
        <v>0</v>
      </c>
      <c r="Z24" s="178" t="str">
        <f>IF(Y24&lt;=10,"Wajar","Perlu Intervensi")</f>
        <v>Wajar</v>
      </c>
      <c r="AA24" s="182"/>
    </row>
    <row r="25" spans="1:31" ht="13" x14ac:dyDescent="0.25">
      <c r="A25" s="169">
        <v>3</v>
      </c>
      <c r="B25" s="172" t="s">
        <v>762</v>
      </c>
      <c r="C25" s="171">
        <v>31000</v>
      </c>
      <c r="D25" s="171">
        <v>31000</v>
      </c>
      <c r="E25" s="228">
        <v>36000</v>
      </c>
      <c r="F25" s="229">
        <v>37000</v>
      </c>
      <c r="G25" s="229">
        <v>37000</v>
      </c>
      <c r="H25" s="230">
        <v>39000</v>
      </c>
      <c r="I25" s="231">
        <v>39000</v>
      </c>
      <c r="J25" s="232">
        <v>39000</v>
      </c>
      <c r="K25" s="233">
        <v>39000</v>
      </c>
      <c r="L25" s="234">
        <v>39000</v>
      </c>
      <c r="M25" s="235">
        <v>40000</v>
      </c>
      <c r="N25" s="236">
        <v>40000</v>
      </c>
      <c r="O25" s="171">
        <v>33000</v>
      </c>
      <c r="P25" s="171">
        <v>33000</v>
      </c>
      <c r="Q25" s="171">
        <v>33000</v>
      </c>
      <c r="R25" s="171">
        <v>37000</v>
      </c>
      <c r="S25" s="171">
        <v>37000</v>
      </c>
      <c r="T25" s="171">
        <v>37000</v>
      </c>
      <c r="U25" s="171">
        <v>37000</v>
      </c>
      <c r="V25" s="237">
        <v>39000</v>
      </c>
      <c r="W25" s="176">
        <f t="shared" si="4"/>
        <v>2833.284313301438</v>
      </c>
      <c r="X25" s="171">
        <f t="shared" si="5"/>
        <v>36650</v>
      </c>
      <c r="Y25" s="177">
        <f t="shared" si="6"/>
        <v>7.7306529694445789</v>
      </c>
      <c r="Z25" s="178" t="str">
        <f>IF(Y25&lt;=10,"Wajar","Perlu Intervensi")</f>
        <v>Wajar</v>
      </c>
      <c r="AA25" s="182"/>
    </row>
    <row r="26" spans="1:31" ht="13" x14ac:dyDescent="0.25">
      <c r="A26" s="169">
        <v>4</v>
      </c>
      <c r="B26" s="172" t="s">
        <v>763</v>
      </c>
      <c r="C26" s="171">
        <v>34000</v>
      </c>
      <c r="D26" s="171">
        <v>34000</v>
      </c>
      <c r="E26" s="228">
        <v>30000</v>
      </c>
      <c r="F26" s="229">
        <v>30000</v>
      </c>
      <c r="G26" s="229">
        <v>30000</v>
      </c>
      <c r="H26" s="230">
        <v>30000</v>
      </c>
      <c r="I26" s="231">
        <v>30000</v>
      </c>
      <c r="J26" s="232">
        <v>30000</v>
      </c>
      <c r="K26" s="233">
        <v>30000</v>
      </c>
      <c r="L26" s="234">
        <v>30000</v>
      </c>
      <c r="M26" s="235">
        <v>30000</v>
      </c>
      <c r="N26" s="236">
        <v>30000</v>
      </c>
      <c r="O26" s="171">
        <v>30000</v>
      </c>
      <c r="P26" s="171">
        <v>30000</v>
      </c>
      <c r="Q26" s="171">
        <v>30000</v>
      </c>
      <c r="R26" s="171">
        <v>30000</v>
      </c>
      <c r="S26" s="171">
        <v>30000</v>
      </c>
      <c r="T26" s="171">
        <v>30000</v>
      </c>
      <c r="U26" s="171">
        <v>30000</v>
      </c>
      <c r="V26" s="237">
        <v>30000</v>
      </c>
      <c r="W26" s="176">
        <f t="shared" si="4"/>
        <v>1200</v>
      </c>
      <c r="X26" s="171">
        <f t="shared" si="5"/>
        <v>30400</v>
      </c>
      <c r="Y26" s="177">
        <f t="shared" si="6"/>
        <v>3.9473684210526314</v>
      </c>
      <c r="Z26" s="178" t="str">
        <f>IF(Y26&lt;=10,"Wajar","Perlu Intervensi")</f>
        <v>Wajar</v>
      </c>
      <c r="AA26" s="182"/>
    </row>
    <row r="27" spans="1:31" ht="13" x14ac:dyDescent="0.25">
      <c r="A27" s="169">
        <v>5</v>
      </c>
      <c r="B27" s="172" t="s">
        <v>764</v>
      </c>
      <c r="C27" s="171">
        <v>14500</v>
      </c>
      <c r="D27" s="171">
        <v>14500</v>
      </c>
      <c r="E27" s="228">
        <v>16500</v>
      </c>
      <c r="F27" s="229">
        <v>16500</v>
      </c>
      <c r="G27" s="229">
        <v>16500</v>
      </c>
      <c r="H27" s="230">
        <v>16500</v>
      </c>
      <c r="I27" s="231">
        <v>16500</v>
      </c>
      <c r="J27" s="232">
        <v>16500</v>
      </c>
      <c r="K27" s="233">
        <v>18000</v>
      </c>
      <c r="L27" s="234">
        <v>18000</v>
      </c>
      <c r="M27" s="235">
        <v>18000</v>
      </c>
      <c r="N27" s="236">
        <v>18000</v>
      </c>
      <c r="O27" s="171">
        <v>15000</v>
      </c>
      <c r="P27" s="171">
        <v>15000</v>
      </c>
      <c r="Q27" s="171">
        <v>15000</v>
      </c>
      <c r="R27" s="171">
        <v>15000</v>
      </c>
      <c r="S27" s="171">
        <v>15000</v>
      </c>
      <c r="T27" s="171">
        <v>15000</v>
      </c>
      <c r="U27" s="171">
        <v>15000</v>
      </c>
      <c r="V27" s="237">
        <v>16500</v>
      </c>
      <c r="W27" s="176">
        <f t="shared" si="4"/>
        <v>1207.0107704573311</v>
      </c>
      <c r="X27" s="171">
        <f t="shared" si="5"/>
        <v>16075</v>
      </c>
      <c r="Y27" s="177">
        <f t="shared" si="6"/>
        <v>7.5086206560331643</v>
      </c>
      <c r="Z27" s="178" t="str">
        <f t="shared" ref="Z27:Z28" si="7">IF(Y27&lt;=10,"Wajar","Perlu Intervensi")</f>
        <v>Wajar</v>
      </c>
      <c r="AA27" s="182"/>
    </row>
    <row r="28" spans="1:31" ht="13" x14ac:dyDescent="0.25">
      <c r="A28" s="169">
        <v>6</v>
      </c>
      <c r="B28" s="172" t="s">
        <v>765</v>
      </c>
      <c r="C28" s="171">
        <v>17000</v>
      </c>
      <c r="D28" s="171">
        <v>17000</v>
      </c>
      <c r="E28" s="228">
        <v>17000</v>
      </c>
      <c r="F28" s="229">
        <v>17000</v>
      </c>
      <c r="G28" s="229">
        <v>17000</v>
      </c>
      <c r="H28" s="230">
        <v>17000</v>
      </c>
      <c r="I28" s="231">
        <v>17000</v>
      </c>
      <c r="J28" s="232">
        <v>17000</v>
      </c>
      <c r="K28" s="233">
        <v>17000</v>
      </c>
      <c r="L28" s="234">
        <v>17000</v>
      </c>
      <c r="M28" s="235">
        <v>17000</v>
      </c>
      <c r="N28" s="236">
        <v>17000</v>
      </c>
      <c r="O28" s="171">
        <v>17000</v>
      </c>
      <c r="P28" s="171">
        <v>17000</v>
      </c>
      <c r="Q28" s="171">
        <v>17000</v>
      </c>
      <c r="R28" s="171">
        <v>17000</v>
      </c>
      <c r="S28" s="171">
        <v>17000</v>
      </c>
      <c r="T28" s="171">
        <v>17000</v>
      </c>
      <c r="U28" s="171">
        <v>17000</v>
      </c>
      <c r="V28" s="237">
        <v>17000</v>
      </c>
      <c r="W28" s="176">
        <f t="shared" si="4"/>
        <v>0</v>
      </c>
      <c r="X28" s="171">
        <f t="shared" si="5"/>
        <v>17000</v>
      </c>
      <c r="Y28" s="177">
        <f t="shared" si="6"/>
        <v>0</v>
      </c>
      <c r="Z28" s="178" t="str">
        <f t="shared" si="7"/>
        <v>Wajar</v>
      </c>
      <c r="AA28" s="182"/>
    </row>
    <row r="31" spans="1:31" ht="14.5" x14ac:dyDescent="0.35">
      <c r="A31"/>
      <c r="B31" t="s">
        <v>741</v>
      </c>
      <c r="C31" t="s">
        <v>825</v>
      </c>
      <c r="D31" s="186"/>
      <c r="E31" s="186"/>
      <c r="F31" s="186"/>
      <c r="G31" s="187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8"/>
      <c r="AD31" s="189"/>
      <c r="AE31" s="179"/>
    </row>
    <row r="32" spans="1:31" ht="18.75" customHeight="1" x14ac:dyDescent="0.25"/>
    <row r="33" spans="1:27" ht="15" customHeight="1" x14ac:dyDescent="0.25">
      <c r="A33" s="269" t="s">
        <v>743</v>
      </c>
      <c r="B33" s="269" t="s">
        <v>744</v>
      </c>
      <c r="C33" s="272" t="s">
        <v>745</v>
      </c>
      <c r="D33" s="272"/>
      <c r="E33" s="272"/>
      <c r="F33" s="272"/>
      <c r="G33" s="272"/>
      <c r="H33" s="273" t="s">
        <v>746</v>
      </c>
      <c r="I33" s="273"/>
      <c r="J33" s="273"/>
      <c r="K33" s="273"/>
      <c r="L33" s="273"/>
      <c r="M33" s="272" t="s">
        <v>747</v>
      </c>
      <c r="N33" s="272"/>
      <c r="O33" s="272"/>
      <c r="P33" s="272"/>
      <c r="Q33" s="272"/>
      <c r="R33" s="274" t="s">
        <v>748</v>
      </c>
      <c r="S33" s="274"/>
      <c r="T33" s="274"/>
      <c r="U33" s="274"/>
      <c r="V33" s="274"/>
      <c r="W33" s="269" t="s">
        <v>750</v>
      </c>
      <c r="X33" s="275" t="s">
        <v>751</v>
      </c>
      <c r="Y33" s="269" t="s">
        <v>752</v>
      </c>
      <c r="Z33" s="278" t="s">
        <v>753</v>
      </c>
      <c r="AA33" s="179"/>
    </row>
    <row r="34" spans="1:27" ht="12.75" customHeight="1" x14ac:dyDescent="0.25">
      <c r="A34" s="270"/>
      <c r="B34" s="270"/>
      <c r="C34" s="167" t="s">
        <v>754</v>
      </c>
      <c r="D34" s="167" t="s">
        <v>755</v>
      </c>
      <c r="E34" s="167" t="s">
        <v>756</v>
      </c>
      <c r="F34" s="167" t="s">
        <v>757</v>
      </c>
      <c r="G34" s="167" t="s">
        <v>758</v>
      </c>
      <c r="H34" s="167" t="s">
        <v>754</v>
      </c>
      <c r="I34" s="167" t="s">
        <v>755</v>
      </c>
      <c r="J34" s="167" t="s">
        <v>756</v>
      </c>
      <c r="K34" s="167" t="s">
        <v>757</v>
      </c>
      <c r="L34" s="167" t="s">
        <v>758</v>
      </c>
      <c r="M34" s="167" t="s">
        <v>754</v>
      </c>
      <c r="N34" s="167" t="s">
        <v>755</v>
      </c>
      <c r="O34" s="167" t="s">
        <v>756</v>
      </c>
      <c r="P34" s="167" t="s">
        <v>757</v>
      </c>
      <c r="Q34" s="167" t="s">
        <v>758</v>
      </c>
      <c r="R34" s="167" t="s">
        <v>754</v>
      </c>
      <c r="S34" s="167" t="s">
        <v>755</v>
      </c>
      <c r="T34" s="167" t="s">
        <v>756</v>
      </c>
      <c r="U34" s="167" t="s">
        <v>757</v>
      </c>
      <c r="V34" s="167" t="s">
        <v>758</v>
      </c>
      <c r="W34" s="270"/>
      <c r="X34" s="276"/>
      <c r="Y34" s="270"/>
      <c r="Z34" s="279"/>
      <c r="AA34" s="182"/>
    </row>
    <row r="35" spans="1:27" ht="12.75" customHeight="1" x14ac:dyDescent="0.25">
      <c r="A35" s="271"/>
      <c r="B35" s="271"/>
      <c r="C35" s="168">
        <v>45264</v>
      </c>
      <c r="D35" s="168">
        <v>45265</v>
      </c>
      <c r="E35" s="168">
        <v>45266</v>
      </c>
      <c r="F35" s="168">
        <v>45267</v>
      </c>
      <c r="G35" s="168">
        <v>45268</v>
      </c>
      <c r="H35" s="168">
        <v>45271</v>
      </c>
      <c r="I35" s="168">
        <v>45272</v>
      </c>
      <c r="J35" s="168">
        <v>45273</v>
      </c>
      <c r="K35" s="168">
        <v>45274</v>
      </c>
      <c r="L35" s="168">
        <v>45275</v>
      </c>
      <c r="M35" s="168">
        <v>45278</v>
      </c>
      <c r="N35" s="168">
        <v>45279</v>
      </c>
      <c r="O35" s="168">
        <v>45280</v>
      </c>
      <c r="P35" s="168">
        <v>45281</v>
      </c>
      <c r="Q35" s="168">
        <v>45282</v>
      </c>
      <c r="R35" s="168">
        <v>45285</v>
      </c>
      <c r="S35" s="168">
        <v>45286</v>
      </c>
      <c r="T35" s="168">
        <v>45287</v>
      </c>
      <c r="U35" s="168">
        <v>45288</v>
      </c>
      <c r="V35" s="168">
        <v>45289</v>
      </c>
      <c r="W35" s="271"/>
      <c r="X35" s="277"/>
      <c r="Y35" s="271"/>
      <c r="Z35" s="280"/>
      <c r="AA35" s="182"/>
    </row>
    <row r="36" spans="1:27" ht="12.75" customHeight="1" x14ac:dyDescent="0.25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1"/>
      <c r="Y36" s="170"/>
      <c r="Z36" s="170"/>
      <c r="AA36" s="182"/>
    </row>
    <row r="37" spans="1:27" ht="13" x14ac:dyDescent="0.25">
      <c r="A37" s="169">
        <v>1</v>
      </c>
      <c r="B37" s="172" t="s">
        <v>760</v>
      </c>
      <c r="C37" s="238">
        <v>11000</v>
      </c>
      <c r="D37" s="239">
        <v>11000</v>
      </c>
      <c r="E37" s="240">
        <v>11000</v>
      </c>
      <c r="F37" s="241">
        <v>11000</v>
      </c>
      <c r="G37" s="242">
        <v>11000</v>
      </c>
      <c r="H37" s="243">
        <v>11000</v>
      </c>
      <c r="I37" s="244">
        <v>11000</v>
      </c>
      <c r="J37" s="245">
        <v>11000</v>
      </c>
      <c r="K37" s="246">
        <v>11000</v>
      </c>
      <c r="L37" s="175">
        <v>11000</v>
      </c>
      <c r="M37" s="170">
        <v>11000</v>
      </c>
      <c r="N37" s="170">
        <v>11000</v>
      </c>
      <c r="O37" s="170">
        <v>11000</v>
      </c>
      <c r="P37" s="170">
        <v>11000</v>
      </c>
      <c r="Q37" s="170">
        <v>11000</v>
      </c>
      <c r="R37" s="170">
        <v>11000</v>
      </c>
      <c r="S37" s="170">
        <v>11000</v>
      </c>
      <c r="T37" s="170">
        <v>11000</v>
      </c>
      <c r="U37" s="170">
        <v>11000</v>
      </c>
      <c r="V37" s="170">
        <v>11000</v>
      </c>
      <c r="W37" s="176">
        <f t="shared" ref="W37:W42" si="8">_xlfn.STDEV.P(C37:V37)</f>
        <v>0</v>
      </c>
      <c r="X37" s="171">
        <f t="shared" ref="X37:X42" si="9">AVERAGE(C37:V37)</f>
        <v>11000</v>
      </c>
      <c r="Y37" s="177">
        <f t="shared" ref="Y37:Y42" si="10">(W37/X37)*100</f>
        <v>0</v>
      </c>
      <c r="Z37" s="178" t="str">
        <f>IF(Y37&lt;=10,"Wajar","Perlu Intervensi")</f>
        <v>Wajar</v>
      </c>
      <c r="AA37" s="182"/>
    </row>
    <row r="38" spans="1:27" ht="13" x14ac:dyDescent="0.25">
      <c r="A38" s="169">
        <v>2</v>
      </c>
      <c r="B38" s="172" t="s">
        <v>761</v>
      </c>
      <c r="C38" s="238">
        <v>8000</v>
      </c>
      <c r="D38" s="239">
        <v>8000</v>
      </c>
      <c r="E38" s="240">
        <v>8000</v>
      </c>
      <c r="F38" s="241">
        <v>8000</v>
      </c>
      <c r="G38" s="242">
        <v>8000</v>
      </c>
      <c r="H38" s="243">
        <v>8000</v>
      </c>
      <c r="I38" s="244">
        <v>8000</v>
      </c>
      <c r="J38" s="245">
        <v>8000</v>
      </c>
      <c r="K38" s="246">
        <v>8000</v>
      </c>
      <c r="L38" s="175">
        <v>8000</v>
      </c>
      <c r="M38" s="170">
        <v>8000</v>
      </c>
      <c r="N38" s="170">
        <v>8000</v>
      </c>
      <c r="O38" s="170">
        <v>8000</v>
      </c>
      <c r="P38" s="170">
        <v>8000</v>
      </c>
      <c r="Q38" s="170">
        <v>8000</v>
      </c>
      <c r="R38" s="170">
        <v>8000</v>
      </c>
      <c r="S38" s="170">
        <v>8000</v>
      </c>
      <c r="T38" s="170">
        <v>8000</v>
      </c>
      <c r="U38" s="170">
        <v>8000</v>
      </c>
      <c r="V38" s="170">
        <v>8000</v>
      </c>
      <c r="W38" s="176">
        <f t="shared" si="8"/>
        <v>0</v>
      </c>
      <c r="X38" s="171">
        <f t="shared" si="9"/>
        <v>8000</v>
      </c>
      <c r="Y38" s="177">
        <f t="shared" si="10"/>
        <v>0</v>
      </c>
      <c r="Z38" s="178" t="str">
        <f>IF(Y38&lt;=10,"Wajar","Perlu Intervensi")</f>
        <v>Wajar</v>
      </c>
      <c r="AA38" s="182"/>
    </row>
    <row r="39" spans="1:27" ht="13" x14ac:dyDescent="0.25">
      <c r="A39" s="169">
        <v>3</v>
      </c>
      <c r="B39" s="172" t="s">
        <v>762</v>
      </c>
      <c r="C39" s="238">
        <v>39000</v>
      </c>
      <c r="D39" s="239">
        <v>39000</v>
      </c>
      <c r="E39" s="240">
        <v>39000</v>
      </c>
      <c r="F39" s="241">
        <v>40000</v>
      </c>
      <c r="G39" s="242">
        <v>40000</v>
      </c>
      <c r="H39" s="243">
        <v>40000</v>
      </c>
      <c r="I39" s="244">
        <v>40000</v>
      </c>
      <c r="J39" s="245">
        <v>42000</v>
      </c>
      <c r="K39" s="246">
        <v>42000</v>
      </c>
      <c r="L39" s="175">
        <v>42000</v>
      </c>
      <c r="M39" s="170">
        <v>44000</v>
      </c>
      <c r="N39" s="170">
        <v>45000</v>
      </c>
      <c r="O39" s="170">
        <v>45000</v>
      </c>
      <c r="P39" s="170">
        <v>45000</v>
      </c>
      <c r="Q39" s="170">
        <v>45000</v>
      </c>
      <c r="R39" s="170">
        <v>45000</v>
      </c>
      <c r="S39" s="170">
        <v>45000</v>
      </c>
      <c r="T39" s="170">
        <v>49000</v>
      </c>
      <c r="U39" s="170">
        <v>49000</v>
      </c>
      <c r="V39" s="170">
        <v>49000</v>
      </c>
      <c r="W39" s="176">
        <f t="shared" si="8"/>
        <v>3310.5890714493698</v>
      </c>
      <c r="X39" s="171">
        <f t="shared" si="9"/>
        <v>43200</v>
      </c>
      <c r="Y39" s="177">
        <f t="shared" si="10"/>
        <v>7.6634006283550233</v>
      </c>
      <c r="Z39" s="178" t="str">
        <f>IF(Y39&lt;=10,"Wajar","Perlu Intervensi")</f>
        <v>Wajar</v>
      </c>
      <c r="AA39" s="182"/>
    </row>
    <row r="40" spans="1:27" ht="13" x14ac:dyDescent="0.25">
      <c r="A40" s="169">
        <v>4</v>
      </c>
      <c r="B40" s="172" t="s">
        <v>763</v>
      </c>
      <c r="C40" s="238">
        <v>30000</v>
      </c>
      <c r="D40" s="239">
        <v>30000</v>
      </c>
      <c r="E40" s="240">
        <v>30000</v>
      </c>
      <c r="F40" s="241">
        <v>30000</v>
      </c>
      <c r="G40" s="242">
        <v>30000</v>
      </c>
      <c r="H40" s="243">
        <v>30000</v>
      </c>
      <c r="I40" s="244">
        <v>30000</v>
      </c>
      <c r="J40" s="245">
        <v>30000</v>
      </c>
      <c r="K40" s="246">
        <v>30000</v>
      </c>
      <c r="L40" s="175">
        <v>30000</v>
      </c>
      <c r="M40" s="170">
        <v>30000</v>
      </c>
      <c r="N40" s="170">
        <v>30000</v>
      </c>
      <c r="O40" s="170">
        <v>30000</v>
      </c>
      <c r="P40" s="170">
        <v>30000</v>
      </c>
      <c r="Q40" s="170">
        <v>30000</v>
      </c>
      <c r="R40" s="170">
        <v>30000</v>
      </c>
      <c r="S40" s="170">
        <v>30000</v>
      </c>
      <c r="T40" s="170">
        <v>30000</v>
      </c>
      <c r="U40" s="170">
        <v>30000</v>
      </c>
      <c r="V40" s="170">
        <v>30000</v>
      </c>
      <c r="W40" s="176">
        <f t="shared" si="8"/>
        <v>0</v>
      </c>
      <c r="X40" s="171">
        <f t="shared" si="9"/>
        <v>30000</v>
      </c>
      <c r="Y40" s="177">
        <f t="shared" si="10"/>
        <v>0</v>
      </c>
      <c r="Z40" s="178" t="str">
        <f>IF(Y40&lt;=10,"Wajar","Perlu Intervensi")</f>
        <v>Wajar</v>
      </c>
      <c r="AA40" s="182"/>
    </row>
    <row r="41" spans="1:27" ht="13" x14ac:dyDescent="0.25">
      <c r="A41" s="169">
        <v>5</v>
      </c>
      <c r="B41" s="172" t="s">
        <v>764</v>
      </c>
      <c r="C41" s="238">
        <v>16500</v>
      </c>
      <c r="D41" s="239">
        <v>16500</v>
      </c>
      <c r="E41" s="240">
        <v>16500</v>
      </c>
      <c r="F41" s="241">
        <v>16500</v>
      </c>
      <c r="G41" s="242">
        <v>16500</v>
      </c>
      <c r="H41" s="243">
        <v>16500</v>
      </c>
      <c r="I41" s="244">
        <v>16500</v>
      </c>
      <c r="J41" s="245">
        <v>16500</v>
      </c>
      <c r="K41" s="246">
        <v>16500</v>
      </c>
      <c r="L41" s="175">
        <v>16500</v>
      </c>
      <c r="M41" s="170">
        <v>16500</v>
      </c>
      <c r="N41" s="170">
        <v>16500</v>
      </c>
      <c r="O41" s="170">
        <v>16500</v>
      </c>
      <c r="P41" s="170">
        <v>16500</v>
      </c>
      <c r="Q41" s="170">
        <v>16500</v>
      </c>
      <c r="R41" s="170">
        <v>16500</v>
      </c>
      <c r="S41" s="170">
        <v>16500</v>
      </c>
      <c r="T41" s="170">
        <v>16500</v>
      </c>
      <c r="U41" s="170">
        <v>16500</v>
      </c>
      <c r="V41" s="170">
        <v>16500</v>
      </c>
      <c r="W41" s="176">
        <f t="shared" si="8"/>
        <v>0</v>
      </c>
      <c r="X41" s="171">
        <f t="shared" si="9"/>
        <v>16500</v>
      </c>
      <c r="Y41" s="177">
        <f t="shared" si="10"/>
        <v>0</v>
      </c>
      <c r="Z41" s="178" t="str">
        <f t="shared" ref="Z41:Z42" si="11">IF(Y41&lt;=10,"Wajar","Perlu Intervensi")</f>
        <v>Wajar</v>
      </c>
      <c r="AA41" s="182"/>
    </row>
    <row r="42" spans="1:27" ht="13" x14ac:dyDescent="0.25">
      <c r="A42" s="169">
        <v>6</v>
      </c>
      <c r="B42" s="172" t="s">
        <v>765</v>
      </c>
      <c r="C42" s="238">
        <v>17000</v>
      </c>
      <c r="D42" s="239">
        <v>17000</v>
      </c>
      <c r="E42" s="240">
        <v>17000</v>
      </c>
      <c r="F42" s="241">
        <v>17000</v>
      </c>
      <c r="G42" s="242">
        <v>17000</v>
      </c>
      <c r="H42" s="243">
        <v>17000</v>
      </c>
      <c r="I42" s="244">
        <v>17000</v>
      </c>
      <c r="J42" s="245">
        <v>17000</v>
      </c>
      <c r="K42" s="246">
        <v>17000</v>
      </c>
      <c r="L42" s="175">
        <v>17000</v>
      </c>
      <c r="M42" s="170">
        <v>17000</v>
      </c>
      <c r="N42" s="170">
        <v>17000</v>
      </c>
      <c r="O42" s="170">
        <v>17000</v>
      </c>
      <c r="P42" s="170">
        <v>17000</v>
      </c>
      <c r="Q42" s="170">
        <v>17000</v>
      </c>
      <c r="R42" s="170">
        <v>17000</v>
      </c>
      <c r="S42" s="170">
        <v>17000</v>
      </c>
      <c r="T42" s="170">
        <v>17000</v>
      </c>
      <c r="U42" s="170">
        <v>17000</v>
      </c>
      <c r="V42" s="170">
        <v>17000</v>
      </c>
      <c r="W42" s="176">
        <f t="shared" si="8"/>
        <v>0</v>
      </c>
      <c r="X42" s="171">
        <f t="shared" si="9"/>
        <v>17000</v>
      </c>
      <c r="Y42" s="177">
        <f t="shared" si="10"/>
        <v>0</v>
      </c>
      <c r="Z42" s="178" t="str">
        <f t="shared" si="11"/>
        <v>Wajar</v>
      </c>
      <c r="AA42" s="182"/>
    </row>
  </sheetData>
  <mergeCells count="32">
    <mergeCell ref="R33:V33"/>
    <mergeCell ref="W33:W35"/>
    <mergeCell ref="X33:X35"/>
    <mergeCell ref="Y33:Y35"/>
    <mergeCell ref="Z33:Z35"/>
    <mergeCell ref="R19:V19"/>
    <mergeCell ref="W19:W21"/>
    <mergeCell ref="X19:X21"/>
    <mergeCell ref="Y19:Y21"/>
    <mergeCell ref="Z19:Z21"/>
    <mergeCell ref="A33:A35"/>
    <mergeCell ref="B33:B35"/>
    <mergeCell ref="C33:G33"/>
    <mergeCell ref="H33:L33"/>
    <mergeCell ref="M33:Q33"/>
    <mergeCell ref="A19:A21"/>
    <mergeCell ref="B19:B21"/>
    <mergeCell ref="C19:G19"/>
    <mergeCell ref="H19:L19"/>
    <mergeCell ref="M19:Q19"/>
    <mergeCell ref="R5:V5"/>
    <mergeCell ref="A1:AE1"/>
    <mergeCell ref="A5:A7"/>
    <mergeCell ref="B5:B7"/>
    <mergeCell ref="C5:G5"/>
    <mergeCell ref="H5:L5"/>
    <mergeCell ref="M5:Q5"/>
    <mergeCell ref="W5:AA5"/>
    <mergeCell ref="AB5:AB7"/>
    <mergeCell ref="AC5:AC7"/>
    <mergeCell ref="AD5:AD7"/>
    <mergeCell ref="AE5:A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A47CB-C2ED-48C7-AD26-B234C310F494}">
  <dimension ref="A1:AY22"/>
  <sheetViews>
    <sheetView topLeftCell="A4" workbookViewId="0">
      <selection activeCell="F10" sqref="F10"/>
    </sheetView>
  </sheetViews>
  <sheetFormatPr defaultColWidth="0" defaultRowHeight="14.5" x14ac:dyDescent="0.35"/>
  <cols>
    <col min="1" max="1" width="5.26953125" style="65" customWidth="1"/>
    <col min="2" max="2" width="10.7265625" style="65" customWidth="1"/>
    <col min="3" max="4" width="21.26953125" style="65" customWidth="1"/>
    <col min="5" max="5" width="25.26953125" style="65" customWidth="1"/>
    <col min="6" max="6" width="17.26953125" style="65" customWidth="1"/>
    <col min="7" max="7" width="20" style="65" customWidth="1"/>
    <col min="8" max="8" width="18.453125" style="65" customWidth="1"/>
    <col min="9" max="10" width="15.54296875" style="65" customWidth="1"/>
    <col min="11" max="11" width="12.54296875" style="65" customWidth="1"/>
    <col min="12" max="12" width="13.26953125" style="65" customWidth="1"/>
    <col min="13" max="13" width="14.7265625" style="65" customWidth="1"/>
    <col min="14" max="14" width="12.453125" style="65" customWidth="1"/>
    <col min="15" max="15" width="13.7265625" style="65" customWidth="1"/>
    <col min="16" max="16" width="14.7265625" style="65" customWidth="1"/>
    <col min="17" max="17" width="13.26953125" style="65" customWidth="1"/>
    <col min="18" max="18" width="12.7265625" style="65" customWidth="1"/>
    <col min="19" max="19" width="14.54296875" style="65" customWidth="1"/>
    <col min="20" max="20" width="13.7265625" style="65" customWidth="1"/>
    <col min="21" max="21" width="13.54296875" style="65" customWidth="1"/>
    <col min="22" max="22" width="13.26953125" style="65" customWidth="1"/>
    <col min="23" max="23" width="14" style="65" customWidth="1"/>
    <col min="24" max="24" width="14.54296875" style="65" customWidth="1"/>
    <col min="25" max="25" width="13.26953125" style="65" customWidth="1"/>
    <col min="26" max="26" width="12.26953125" style="65" customWidth="1"/>
    <col min="27" max="27" width="12.7265625" style="65" customWidth="1"/>
    <col min="28" max="28" width="13.54296875" style="65" customWidth="1"/>
    <col min="29" max="29" width="12.7265625" style="65" customWidth="1"/>
    <col min="30" max="30" width="10.7265625" style="69" customWidth="1"/>
    <col min="31" max="31" width="10.7265625" style="70" customWidth="1"/>
    <col min="32" max="32" width="10.7265625" style="65" customWidth="1"/>
    <col min="33" max="33" width="10.7265625" style="69" customWidth="1"/>
    <col min="34" max="34" width="10.7265625" style="70" customWidth="1"/>
    <col min="35" max="35" width="10.7265625" style="65" customWidth="1"/>
    <col min="36" max="36" width="10.7265625" style="69" customWidth="1"/>
    <col min="37" max="37" width="10.7265625" style="70" customWidth="1"/>
    <col min="38" max="38" width="10.7265625" style="65" customWidth="1"/>
    <col min="39" max="39" width="10.7265625" style="69" customWidth="1"/>
    <col min="40" max="40" width="10.7265625" style="70" customWidth="1"/>
    <col min="41" max="41" width="10.7265625" style="65" customWidth="1"/>
    <col min="42" max="42" width="10.7265625" style="69" customWidth="1"/>
    <col min="43" max="43" width="10.7265625" style="70" customWidth="1"/>
    <col min="44" max="44" width="10.7265625" style="65" customWidth="1"/>
    <col min="45" max="45" width="10.7265625" style="69" customWidth="1"/>
    <col min="46" max="46" width="10.7265625" style="70" customWidth="1"/>
    <col min="47" max="47" width="10.7265625" style="65" customWidth="1"/>
    <col min="48" max="50" width="10.7265625" style="64" customWidth="1"/>
    <col min="51" max="51" width="9" style="65" customWidth="1"/>
    <col min="52" max="16384" width="9" style="65" hidden="1"/>
  </cols>
  <sheetData>
    <row r="1" spans="1:51" ht="18.5" x14ac:dyDescent="0.35">
      <c r="A1" s="307" t="s">
        <v>599</v>
      </c>
      <c r="B1" s="307"/>
      <c r="C1" s="307"/>
      <c r="D1" s="307"/>
      <c r="E1" s="307"/>
      <c r="F1" s="60"/>
      <c r="G1" s="60"/>
      <c r="H1" s="61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2"/>
      <c r="AE1" s="63"/>
      <c r="AF1" s="60"/>
      <c r="AG1" s="62"/>
      <c r="AH1" s="63"/>
      <c r="AI1" s="60"/>
      <c r="AJ1" s="62"/>
      <c r="AK1" s="63"/>
      <c r="AL1" s="60"/>
      <c r="AM1" s="62"/>
      <c r="AN1" s="63"/>
      <c r="AO1" s="60"/>
      <c r="AP1" s="62"/>
      <c r="AQ1" s="63"/>
      <c r="AR1" s="60"/>
      <c r="AS1" s="62"/>
      <c r="AT1" s="63"/>
      <c r="AU1" s="60"/>
    </row>
    <row r="2" spans="1:51" x14ac:dyDescent="0.35">
      <c r="A2" s="66"/>
      <c r="B2" s="76"/>
      <c r="C2" s="66"/>
      <c r="D2" s="66"/>
      <c r="E2" s="66"/>
      <c r="F2" s="66"/>
      <c r="G2" s="66"/>
      <c r="H2" s="61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2"/>
      <c r="AE2" s="63"/>
      <c r="AF2" s="66"/>
      <c r="AG2" s="62"/>
      <c r="AH2" s="63"/>
      <c r="AI2" s="66"/>
      <c r="AJ2" s="62"/>
      <c r="AK2" s="63"/>
      <c r="AL2" s="66"/>
      <c r="AM2" s="62"/>
      <c r="AN2" s="63"/>
      <c r="AO2" s="66"/>
      <c r="AP2" s="62"/>
      <c r="AQ2" s="63"/>
      <c r="AR2" s="66"/>
      <c r="AS2" s="62"/>
      <c r="AT2" s="63"/>
      <c r="AU2" s="66"/>
    </row>
    <row r="3" spans="1:51" s="36" customFormat="1" ht="31.15" customHeight="1" x14ac:dyDescent="0.35">
      <c r="A3" s="308" t="s">
        <v>1</v>
      </c>
      <c r="B3" s="309" t="s">
        <v>602</v>
      </c>
      <c r="C3" s="310" t="s">
        <v>3</v>
      </c>
      <c r="D3" s="313" t="s">
        <v>600</v>
      </c>
      <c r="E3" s="316" t="s">
        <v>601</v>
      </c>
      <c r="F3" s="323" t="s">
        <v>564</v>
      </c>
      <c r="G3" s="324"/>
      <c r="H3" s="324"/>
      <c r="I3" s="323" t="s">
        <v>8</v>
      </c>
      <c r="J3" s="325" t="s">
        <v>565</v>
      </c>
      <c r="K3" s="326"/>
      <c r="L3" s="326"/>
      <c r="M3" s="325" t="s">
        <v>8</v>
      </c>
      <c r="N3" s="303" t="s">
        <v>566</v>
      </c>
      <c r="O3" s="304"/>
      <c r="P3" s="304"/>
      <c r="Q3" s="303" t="s">
        <v>8</v>
      </c>
      <c r="R3" s="319" t="s">
        <v>567</v>
      </c>
      <c r="S3" s="320"/>
      <c r="T3" s="320"/>
      <c r="U3" s="319" t="s">
        <v>8</v>
      </c>
      <c r="V3" s="321" t="s">
        <v>568</v>
      </c>
      <c r="W3" s="322"/>
      <c r="X3" s="322"/>
      <c r="Y3" s="321" t="s">
        <v>8</v>
      </c>
      <c r="Z3" s="297" t="s">
        <v>569</v>
      </c>
      <c r="AA3" s="306"/>
      <c r="AB3" s="306"/>
      <c r="AC3" s="297" t="s">
        <v>8</v>
      </c>
      <c r="AD3" s="299" t="s">
        <v>570</v>
      </c>
      <c r="AE3" s="300"/>
      <c r="AF3" s="301"/>
      <c r="AG3" s="299" t="s">
        <v>571</v>
      </c>
      <c r="AH3" s="300"/>
      <c r="AI3" s="301"/>
      <c r="AJ3" s="299" t="s">
        <v>572</v>
      </c>
      <c r="AK3" s="300"/>
      <c r="AL3" s="301"/>
      <c r="AM3" s="299" t="s">
        <v>573</v>
      </c>
      <c r="AN3" s="300"/>
      <c r="AO3" s="301"/>
      <c r="AP3" s="299" t="s">
        <v>574</v>
      </c>
      <c r="AQ3" s="300"/>
      <c r="AR3" s="301"/>
      <c r="AS3" s="299" t="s">
        <v>575</v>
      </c>
      <c r="AT3" s="300"/>
      <c r="AU3" s="301"/>
      <c r="AV3" s="305" t="s">
        <v>576</v>
      </c>
      <c r="AW3" s="305"/>
      <c r="AX3" s="305"/>
    </row>
    <row r="4" spans="1:51" s="36" customFormat="1" ht="15.5" x14ac:dyDescent="0.35">
      <c r="A4" s="308"/>
      <c r="B4" s="309"/>
      <c r="C4" s="311"/>
      <c r="D4" s="314"/>
      <c r="E4" s="317"/>
      <c r="F4" s="324"/>
      <c r="G4" s="324"/>
      <c r="H4" s="324"/>
      <c r="I4" s="323"/>
      <c r="J4" s="326"/>
      <c r="K4" s="326"/>
      <c r="L4" s="326"/>
      <c r="M4" s="325"/>
      <c r="N4" s="304"/>
      <c r="O4" s="304"/>
      <c r="P4" s="304"/>
      <c r="Q4" s="303"/>
      <c r="R4" s="320"/>
      <c r="S4" s="320"/>
      <c r="T4" s="320"/>
      <c r="U4" s="319"/>
      <c r="V4" s="322"/>
      <c r="W4" s="322"/>
      <c r="X4" s="322"/>
      <c r="Y4" s="321"/>
      <c r="Z4" s="306"/>
      <c r="AA4" s="306"/>
      <c r="AB4" s="306"/>
      <c r="AC4" s="297"/>
      <c r="AD4" s="298" t="s">
        <v>577</v>
      </c>
      <c r="AE4" s="302" t="s">
        <v>11</v>
      </c>
      <c r="AF4" s="298" t="s">
        <v>12</v>
      </c>
      <c r="AG4" s="298" t="s">
        <v>577</v>
      </c>
      <c r="AH4" s="302" t="s">
        <v>11</v>
      </c>
      <c r="AI4" s="298" t="s">
        <v>12</v>
      </c>
      <c r="AJ4" s="298" t="s">
        <v>577</v>
      </c>
      <c r="AK4" s="302" t="s">
        <v>11</v>
      </c>
      <c r="AL4" s="298" t="s">
        <v>12</v>
      </c>
      <c r="AM4" s="298" t="s">
        <v>577</v>
      </c>
      <c r="AN4" s="302" t="s">
        <v>11</v>
      </c>
      <c r="AO4" s="298" t="s">
        <v>12</v>
      </c>
      <c r="AP4" s="298" t="s">
        <v>577</v>
      </c>
      <c r="AQ4" s="302" t="s">
        <v>11</v>
      </c>
      <c r="AR4" s="298" t="s">
        <v>12</v>
      </c>
      <c r="AS4" s="298" t="s">
        <v>577</v>
      </c>
      <c r="AT4" s="302" t="s">
        <v>11</v>
      </c>
      <c r="AU4" s="298" t="s">
        <v>12</v>
      </c>
      <c r="AV4" s="305"/>
      <c r="AW4" s="305"/>
      <c r="AX4" s="305"/>
    </row>
    <row r="5" spans="1:51" s="36" customFormat="1" ht="15.5" x14ac:dyDescent="0.35">
      <c r="A5" s="308"/>
      <c r="B5" s="309"/>
      <c r="C5" s="312"/>
      <c r="D5" s="315"/>
      <c r="E5" s="318"/>
      <c r="F5" s="71">
        <v>45200</v>
      </c>
      <c r="G5" s="71" t="s">
        <v>739</v>
      </c>
      <c r="H5" s="71">
        <v>45627</v>
      </c>
      <c r="I5" s="71">
        <v>45292</v>
      </c>
      <c r="J5" s="78">
        <v>45200</v>
      </c>
      <c r="K5" s="78" t="s">
        <v>739</v>
      </c>
      <c r="L5" s="78">
        <v>45627</v>
      </c>
      <c r="M5" s="78">
        <v>45292</v>
      </c>
      <c r="N5" s="197">
        <v>45200</v>
      </c>
      <c r="O5" s="197" t="s">
        <v>739</v>
      </c>
      <c r="P5" s="197">
        <v>45627</v>
      </c>
      <c r="Q5" s="197">
        <v>45292</v>
      </c>
      <c r="R5" s="198">
        <v>45200</v>
      </c>
      <c r="S5" s="198" t="s">
        <v>739</v>
      </c>
      <c r="T5" s="198">
        <v>45627</v>
      </c>
      <c r="U5" s="198">
        <v>45292</v>
      </c>
      <c r="V5" s="37">
        <v>45200</v>
      </c>
      <c r="W5" s="37" t="s">
        <v>739</v>
      </c>
      <c r="X5" s="37">
        <v>45627</v>
      </c>
      <c r="Y5" s="37">
        <v>45292</v>
      </c>
      <c r="Z5" s="199">
        <v>45200</v>
      </c>
      <c r="AA5" s="199" t="s">
        <v>739</v>
      </c>
      <c r="AB5" s="199">
        <v>45627</v>
      </c>
      <c r="AC5" s="199">
        <v>45292</v>
      </c>
      <c r="AD5" s="298"/>
      <c r="AE5" s="302"/>
      <c r="AF5" s="298"/>
      <c r="AG5" s="298"/>
      <c r="AH5" s="302"/>
      <c r="AI5" s="298"/>
      <c r="AJ5" s="298"/>
      <c r="AK5" s="302"/>
      <c r="AL5" s="298"/>
      <c r="AM5" s="298"/>
      <c r="AN5" s="302"/>
      <c r="AO5" s="298"/>
      <c r="AP5" s="298"/>
      <c r="AQ5" s="302"/>
      <c r="AR5" s="298"/>
      <c r="AS5" s="298"/>
      <c r="AT5" s="302"/>
      <c r="AU5" s="298"/>
      <c r="AV5" s="59" t="s">
        <v>578</v>
      </c>
      <c r="AW5" s="59" t="s">
        <v>579</v>
      </c>
      <c r="AX5" s="59" t="s">
        <v>580</v>
      </c>
      <c r="AY5" s="43"/>
    </row>
    <row r="6" spans="1:51" x14ac:dyDescent="0.35">
      <c r="A6" s="8">
        <v>1</v>
      </c>
      <c r="B6" s="9">
        <v>6306</v>
      </c>
      <c r="C6" s="10" t="s">
        <v>603</v>
      </c>
      <c r="D6" s="81">
        <v>6306010</v>
      </c>
      <c r="E6" s="93" t="s">
        <v>639</v>
      </c>
      <c r="F6" s="88">
        <f>F10</f>
        <v>0</v>
      </c>
      <c r="G6" s="88">
        <f>G10</f>
        <v>0</v>
      </c>
      <c r="H6" s="88">
        <f>H10</f>
        <v>0</v>
      </c>
      <c r="I6" s="88">
        <f>I10</f>
        <v>0</v>
      </c>
      <c r="J6" s="72">
        <f>J10+2000</f>
        <v>8000</v>
      </c>
      <c r="K6" s="72">
        <f>K10+2000</f>
        <v>8000</v>
      </c>
      <c r="L6" s="72">
        <f>L10+2000</f>
        <v>8000</v>
      </c>
      <c r="M6" s="72">
        <f>M10+2000</f>
        <v>8000</v>
      </c>
      <c r="N6" s="72">
        <f>N10+1000</f>
        <v>1000</v>
      </c>
      <c r="O6" s="72">
        <f>O10+1000</f>
        <v>1000</v>
      </c>
      <c r="P6" s="72">
        <f>P10+1000</f>
        <v>1000</v>
      </c>
      <c r="Q6" s="72">
        <f>Q10+1000</f>
        <v>18300</v>
      </c>
      <c r="R6" s="72">
        <f>R10+500</f>
        <v>500</v>
      </c>
      <c r="S6" s="72">
        <f>S10+500</f>
        <v>500</v>
      </c>
      <c r="T6" s="72">
        <f>T10+500</f>
        <v>500</v>
      </c>
      <c r="U6" s="72">
        <f>U10+500</f>
        <v>17500</v>
      </c>
      <c r="V6" s="72">
        <f>V10+1000</f>
        <v>1000</v>
      </c>
      <c r="W6" s="72">
        <f>W10+1000</f>
        <v>1000</v>
      </c>
      <c r="X6" s="72">
        <f>X10+1000</f>
        <v>1000</v>
      </c>
      <c r="Y6" s="72">
        <f>Y10+1000</f>
        <v>1000</v>
      </c>
      <c r="Z6" s="72">
        <f>Z10+500</f>
        <v>500</v>
      </c>
      <c r="AA6" s="72">
        <f>AA10+500</f>
        <v>500</v>
      </c>
      <c r="AB6" s="72">
        <f>AB10+500</f>
        <v>500</v>
      </c>
      <c r="AC6" s="72">
        <f>AC10+500</f>
        <v>500</v>
      </c>
      <c r="AD6" s="38">
        <f t="shared" ref="AD6:AD17" si="0">IF(ISERROR(AVERAGE(F6:H6)),0,AVERAGE(F6:H6))</f>
        <v>0</v>
      </c>
      <c r="AE6" s="39">
        <f t="shared" ref="AE6:AE17" si="1">IF(ISERROR(((I6-AD6)/AD6)*100),0,((I6-AD6)/AD6)*100)</f>
        <v>0</v>
      </c>
      <c r="AF6" s="40">
        <f t="shared" ref="AF6:AF17" si="2">IF(AE6="","",IF(AE6&gt;10,1,IF(AE6&lt;5,3,2)))</f>
        <v>3</v>
      </c>
      <c r="AG6" s="38">
        <f t="shared" ref="AG6:AG17" si="3">IF(ISERROR(AVERAGE(J6:L6)),0,AVERAGE(J6:L6))</f>
        <v>8000</v>
      </c>
      <c r="AH6" s="39">
        <f t="shared" ref="AH6:AH17" si="4">IF(ISERROR(((M6-AG6)/AG6)*100),0,((M6-AG6)/AG6)*100)</f>
        <v>0</v>
      </c>
      <c r="AI6" s="40">
        <f t="shared" ref="AI6:AI17" si="5">IF(AH6="","",IF(AH6&gt;15,1,IF(AH6&lt;5,3,2)))</f>
        <v>3</v>
      </c>
      <c r="AJ6" s="38">
        <f t="shared" ref="AJ6:AJ17" si="6">IF(ISERROR(AVERAGE(N6:P6)),0,AVERAGE(N6:P6))</f>
        <v>1000</v>
      </c>
      <c r="AK6" s="39">
        <f t="shared" ref="AK6:AK17" si="7">IF(ISERROR(((Q6-AJ6)/AJ6)*100),0,((Q6-AJ6)/AJ6)*100)</f>
        <v>1730</v>
      </c>
      <c r="AL6" s="40">
        <f t="shared" ref="AL6:AL17" si="8">IF(AK6="","",IF(AK6&gt;15,1,IF(AK6&lt;5,3,2)))</f>
        <v>1</v>
      </c>
      <c r="AM6" s="38">
        <f t="shared" ref="AM6:AM17" si="9">IF(ISERROR(AVERAGE(R6:T6)),0,AVERAGE(R6:T6))</f>
        <v>500</v>
      </c>
      <c r="AN6" s="39">
        <f t="shared" ref="AN6:AN17" si="10">IF(ISERROR(((U6-AM6)/AM6)*100),0,((U6-AM6)/AM6)*100)</f>
        <v>3400</v>
      </c>
      <c r="AO6" s="40">
        <f t="shared" ref="AO6:AO17" si="11">IF(AN6="","",IF(AN6&gt;15,1,IF(AN6&lt;5,3,2)))</f>
        <v>1</v>
      </c>
      <c r="AP6" s="38">
        <f t="shared" ref="AP6:AP17" si="12">IF(ISERROR(AVERAGE(V6:X6)),0,AVERAGE(V6:X6))</f>
        <v>1000</v>
      </c>
      <c r="AQ6" s="39">
        <f t="shared" ref="AQ6:AQ17" si="13">IF(ISERROR(((Y6-AP6)/AP6)*100),0,((Y6-AP6)/AP6)*100)</f>
        <v>0</v>
      </c>
      <c r="AR6" s="40">
        <f t="shared" ref="AR6:AR17" si="14">IF(AQ6="","",IF(AQ6&gt;15,1,IF(AQ6&lt;5,3,2)))</f>
        <v>3</v>
      </c>
      <c r="AS6" s="38">
        <f t="shared" ref="AS6:AS17" si="15">IF(ISERROR(AVERAGE(Z6:AB6)),0,AVERAGE(Z6:AB6))</f>
        <v>500</v>
      </c>
      <c r="AT6" s="39">
        <f t="shared" ref="AT6:AT17" si="16">IF(ISERROR(((AC6-AS6)/AS6)*100),0,((AC6-AS6)/AS6)*100)</f>
        <v>0</v>
      </c>
      <c r="AU6" s="40">
        <f t="shared" ref="AU6:AU17" si="17">IF(AT6="","",IF(AT6&gt;15,1,IF(AT6&lt;5,3,2)))</f>
        <v>3</v>
      </c>
      <c r="AV6" s="42">
        <f>IF(ISERROR(AF6+AI6+AL6+AO6+AR6+AU6),"",AF6+AI6+AL6+AO6+AR6+AU6)</f>
        <v>14</v>
      </c>
      <c r="AW6" s="42" t="str">
        <f t="shared" ref="AW6:AW17" si="18">IF(AV6="","",IF(AV6&lt;=9,"RENTAN",IF(AV6&gt;13,"AMAN","WASPADA")))</f>
        <v>AMAN</v>
      </c>
      <c r="AX6" s="42" t="str">
        <f t="shared" ref="AX6:AX17" si="19">IF(AW6="","",IF(AW6="AMAN","3",IF(AW6="RENTAN","1","2")))</f>
        <v>3</v>
      </c>
    </row>
    <row r="7" spans="1:51" x14ac:dyDescent="0.35">
      <c r="A7" s="8">
        <v>2</v>
      </c>
      <c r="B7" s="9">
        <v>6306</v>
      </c>
      <c r="C7" s="10" t="s">
        <v>603</v>
      </c>
      <c r="D7" s="81">
        <v>6306020</v>
      </c>
      <c r="E7" s="93" t="s">
        <v>640</v>
      </c>
      <c r="F7" s="88">
        <f>F10+2000</f>
        <v>2000</v>
      </c>
      <c r="G7" s="88">
        <f>G10+2000</f>
        <v>2000</v>
      </c>
      <c r="H7" s="88">
        <f>H10+2000</f>
        <v>2000</v>
      </c>
      <c r="I7" s="88">
        <f>I10+2000</f>
        <v>2000</v>
      </c>
      <c r="J7" s="72">
        <f>J10+2500</f>
        <v>8500</v>
      </c>
      <c r="K7" s="72">
        <f>K10+2500</f>
        <v>8500</v>
      </c>
      <c r="L7" s="72">
        <f>L10+2500</f>
        <v>8500</v>
      </c>
      <c r="M7" s="72">
        <f>M10+2500</f>
        <v>8500</v>
      </c>
      <c r="N7" s="72">
        <f>N10+2000</f>
        <v>2000</v>
      </c>
      <c r="O7" s="72">
        <f>O10+2000</f>
        <v>2000</v>
      </c>
      <c r="P7" s="72">
        <f>P10+2000</f>
        <v>2000</v>
      </c>
      <c r="Q7" s="72">
        <f>Q10+2000</f>
        <v>19300</v>
      </c>
      <c r="R7" s="72">
        <f>R10+2500</f>
        <v>2500</v>
      </c>
      <c r="S7" s="72">
        <f>S10+2500</f>
        <v>2500</v>
      </c>
      <c r="T7" s="72">
        <f>T10+2500</f>
        <v>2500</v>
      </c>
      <c r="U7" s="72">
        <f>U10+2500</f>
        <v>19500</v>
      </c>
      <c r="V7" s="72">
        <f>V10+2000</f>
        <v>2000</v>
      </c>
      <c r="W7" s="72">
        <f>W10+2000</f>
        <v>2000</v>
      </c>
      <c r="X7" s="72">
        <f>X10+2000</f>
        <v>2000</v>
      </c>
      <c r="Y7" s="72">
        <f>Y10+2000</f>
        <v>2000</v>
      </c>
      <c r="Z7" s="72">
        <f>Z10+1000</f>
        <v>1000</v>
      </c>
      <c r="AA7" s="72">
        <f>AA10+1000</f>
        <v>1000</v>
      </c>
      <c r="AB7" s="72">
        <f>AB10+1000</f>
        <v>1000</v>
      </c>
      <c r="AC7" s="72">
        <f>AC10+1000</f>
        <v>1000</v>
      </c>
      <c r="AD7" s="38">
        <f t="shared" si="0"/>
        <v>2000</v>
      </c>
      <c r="AE7" s="39">
        <f t="shared" si="1"/>
        <v>0</v>
      </c>
      <c r="AF7" s="40">
        <f t="shared" si="2"/>
        <v>3</v>
      </c>
      <c r="AG7" s="38">
        <f t="shared" si="3"/>
        <v>8500</v>
      </c>
      <c r="AH7" s="39">
        <f t="shared" si="4"/>
        <v>0</v>
      </c>
      <c r="AI7" s="40">
        <f t="shared" si="5"/>
        <v>3</v>
      </c>
      <c r="AJ7" s="38">
        <f t="shared" si="6"/>
        <v>2000</v>
      </c>
      <c r="AK7" s="39">
        <f t="shared" si="7"/>
        <v>865</v>
      </c>
      <c r="AL7" s="40">
        <f t="shared" si="8"/>
        <v>1</v>
      </c>
      <c r="AM7" s="38">
        <f t="shared" si="9"/>
        <v>2500</v>
      </c>
      <c r="AN7" s="39">
        <f t="shared" si="10"/>
        <v>680</v>
      </c>
      <c r="AO7" s="40">
        <f t="shared" si="11"/>
        <v>1</v>
      </c>
      <c r="AP7" s="38">
        <f t="shared" si="12"/>
        <v>2000</v>
      </c>
      <c r="AQ7" s="39">
        <f t="shared" si="13"/>
        <v>0</v>
      </c>
      <c r="AR7" s="40">
        <f t="shared" si="14"/>
        <v>3</v>
      </c>
      <c r="AS7" s="38">
        <f t="shared" si="15"/>
        <v>1000</v>
      </c>
      <c r="AT7" s="39">
        <f t="shared" si="16"/>
        <v>0</v>
      </c>
      <c r="AU7" s="40">
        <f t="shared" si="17"/>
        <v>3</v>
      </c>
      <c r="AV7" s="42">
        <f t="shared" ref="AV7:AV17" si="20">IF(ISERROR(AF7+AI7+AL7+AO7+AR7+AU7),"",AF7+AI7+AL7+AO7+AR7+AU7)</f>
        <v>14</v>
      </c>
      <c r="AW7" s="42" t="str">
        <f t="shared" si="18"/>
        <v>AMAN</v>
      </c>
      <c r="AX7" s="42" t="str">
        <f t="shared" si="19"/>
        <v>3</v>
      </c>
    </row>
    <row r="8" spans="1:51" x14ac:dyDescent="0.35">
      <c r="A8" s="8">
        <v>3</v>
      </c>
      <c r="B8" s="9">
        <v>6306</v>
      </c>
      <c r="C8" s="10" t="s">
        <v>603</v>
      </c>
      <c r="D8" s="81">
        <v>6306030</v>
      </c>
      <c r="E8" s="93" t="s">
        <v>641</v>
      </c>
      <c r="F8" s="88">
        <f t="shared" ref="F8:M8" si="21">F10</f>
        <v>0</v>
      </c>
      <c r="G8" s="88">
        <f t="shared" si="21"/>
        <v>0</v>
      </c>
      <c r="H8" s="88">
        <f t="shared" si="21"/>
        <v>0</v>
      </c>
      <c r="I8" s="88">
        <f t="shared" si="21"/>
        <v>0</v>
      </c>
      <c r="J8" s="72">
        <f t="shared" si="21"/>
        <v>6000</v>
      </c>
      <c r="K8" s="72">
        <f t="shared" si="21"/>
        <v>6000</v>
      </c>
      <c r="L8" s="72">
        <f t="shared" si="21"/>
        <v>6000</v>
      </c>
      <c r="M8" s="72">
        <f t="shared" si="21"/>
        <v>6000</v>
      </c>
      <c r="N8" s="72">
        <f>N10+100</f>
        <v>100</v>
      </c>
      <c r="O8" s="72">
        <f>O10+100</f>
        <v>100</v>
      </c>
      <c r="P8" s="72">
        <f>P10+100</f>
        <v>100</v>
      </c>
      <c r="Q8" s="72">
        <f>Q10+100</f>
        <v>17400</v>
      </c>
      <c r="R8" s="72">
        <f>R10+500</f>
        <v>500</v>
      </c>
      <c r="S8" s="72">
        <f>S10+500</f>
        <v>500</v>
      </c>
      <c r="T8" s="72">
        <f>T10+500</f>
        <v>500</v>
      </c>
      <c r="U8" s="72">
        <f>U10+500</f>
        <v>17500</v>
      </c>
      <c r="V8" s="72">
        <f>V10+1000</f>
        <v>1000</v>
      </c>
      <c r="W8" s="72">
        <f>W10+1000</f>
        <v>1000</v>
      </c>
      <c r="X8" s="72">
        <f>X10+1000</f>
        <v>1000</v>
      </c>
      <c r="Y8" s="72">
        <f>Y10+1000</f>
        <v>1000</v>
      </c>
      <c r="Z8" s="72">
        <f>Z10+500</f>
        <v>500</v>
      </c>
      <c r="AA8" s="72">
        <f>AA10+500</f>
        <v>500</v>
      </c>
      <c r="AB8" s="72">
        <f>AB10+500</f>
        <v>500</v>
      </c>
      <c r="AC8" s="72">
        <f>AC10+500</f>
        <v>500</v>
      </c>
      <c r="AD8" s="38">
        <f t="shared" si="0"/>
        <v>0</v>
      </c>
      <c r="AE8" s="39">
        <f t="shared" si="1"/>
        <v>0</v>
      </c>
      <c r="AF8" s="40">
        <f t="shared" si="2"/>
        <v>3</v>
      </c>
      <c r="AG8" s="38">
        <f t="shared" si="3"/>
        <v>6000</v>
      </c>
      <c r="AH8" s="39">
        <f t="shared" si="4"/>
        <v>0</v>
      </c>
      <c r="AI8" s="40">
        <f t="shared" si="5"/>
        <v>3</v>
      </c>
      <c r="AJ8" s="38">
        <f t="shared" si="6"/>
        <v>100</v>
      </c>
      <c r="AK8" s="39">
        <f t="shared" si="7"/>
        <v>17300</v>
      </c>
      <c r="AL8" s="40">
        <f t="shared" si="8"/>
        <v>1</v>
      </c>
      <c r="AM8" s="38">
        <f t="shared" si="9"/>
        <v>500</v>
      </c>
      <c r="AN8" s="39">
        <f t="shared" si="10"/>
        <v>3400</v>
      </c>
      <c r="AO8" s="40">
        <f t="shared" si="11"/>
        <v>1</v>
      </c>
      <c r="AP8" s="38">
        <f t="shared" si="12"/>
        <v>1000</v>
      </c>
      <c r="AQ8" s="39">
        <f t="shared" si="13"/>
        <v>0</v>
      </c>
      <c r="AR8" s="40">
        <f t="shared" si="14"/>
        <v>3</v>
      </c>
      <c r="AS8" s="38">
        <f t="shared" si="15"/>
        <v>500</v>
      </c>
      <c r="AT8" s="39">
        <f t="shared" si="16"/>
        <v>0</v>
      </c>
      <c r="AU8" s="40">
        <f t="shared" si="17"/>
        <v>3</v>
      </c>
      <c r="AV8" s="42">
        <f t="shared" si="20"/>
        <v>14</v>
      </c>
      <c r="AW8" s="42" t="str">
        <f t="shared" si="18"/>
        <v>AMAN</v>
      </c>
      <c r="AX8" s="42" t="str">
        <f t="shared" si="19"/>
        <v>3</v>
      </c>
    </row>
    <row r="9" spans="1:51" x14ac:dyDescent="0.35">
      <c r="A9" s="8">
        <v>4</v>
      </c>
      <c r="B9" s="9">
        <v>6306</v>
      </c>
      <c r="C9" s="10" t="s">
        <v>603</v>
      </c>
      <c r="D9" s="81">
        <v>6306040</v>
      </c>
      <c r="E9" s="93" t="s">
        <v>642</v>
      </c>
      <c r="F9" s="88">
        <f>F10+500</f>
        <v>500</v>
      </c>
      <c r="G9" s="88">
        <f>G10+500</f>
        <v>500</v>
      </c>
      <c r="H9" s="88">
        <f>H10+500</f>
        <v>500</v>
      </c>
      <c r="I9" s="88">
        <f>I10+500</f>
        <v>500</v>
      </c>
      <c r="J9" s="72">
        <f>J10+2000</f>
        <v>8000</v>
      </c>
      <c r="K9" s="72">
        <f>K10+2000</f>
        <v>8000</v>
      </c>
      <c r="L9" s="72">
        <f>L10+2000</f>
        <v>8000</v>
      </c>
      <c r="M9" s="72">
        <f>M10+2000</f>
        <v>8000</v>
      </c>
      <c r="N9" s="72">
        <f t="shared" ref="N9:AC9" si="22">N10</f>
        <v>0</v>
      </c>
      <c r="O9" s="72">
        <f t="shared" si="22"/>
        <v>0</v>
      </c>
      <c r="P9" s="72">
        <f t="shared" si="22"/>
        <v>0</v>
      </c>
      <c r="Q9" s="72">
        <f t="shared" si="22"/>
        <v>17300</v>
      </c>
      <c r="R9" s="72">
        <f t="shared" si="22"/>
        <v>0</v>
      </c>
      <c r="S9" s="72">
        <f t="shared" si="22"/>
        <v>0</v>
      </c>
      <c r="T9" s="72">
        <f t="shared" si="22"/>
        <v>0</v>
      </c>
      <c r="U9" s="72">
        <f t="shared" si="22"/>
        <v>17000</v>
      </c>
      <c r="V9" s="72">
        <f t="shared" si="22"/>
        <v>0</v>
      </c>
      <c r="W9" s="72">
        <f t="shared" si="22"/>
        <v>0</v>
      </c>
      <c r="X9" s="72">
        <f t="shared" si="22"/>
        <v>0</v>
      </c>
      <c r="Y9" s="72">
        <f t="shared" si="22"/>
        <v>0</v>
      </c>
      <c r="Z9" s="72">
        <f t="shared" si="22"/>
        <v>0</v>
      </c>
      <c r="AA9" s="72">
        <f t="shared" si="22"/>
        <v>0</v>
      </c>
      <c r="AB9" s="72">
        <f t="shared" si="22"/>
        <v>0</v>
      </c>
      <c r="AC9" s="72">
        <f t="shared" si="22"/>
        <v>0</v>
      </c>
      <c r="AD9" s="38">
        <f t="shared" si="0"/>
        <v>500</v>
      </c>
      <c r="AE9" s="39">
        <f t="shared" si="1"/>
        <v>0</v>
      </c>
      <c r="AF9" s="40">
        <f t="shared" si="2"/>
        <v>3</v>
      </c>
      <c r="AG9" s="38">
        <f t="shared" si="3"/>
        <v>8000</v>
      </c>
      <c r="AH9" s="39">
        <f t="shared" si="4"/>
        <v>0</v>
      </c>
      <c r="AI9" s="40">
        <f t="shared" si="5"/>
        <v>3</v>
      </c>
      <c r="AJ9" s="38">
        <f t="shared" si="6"/>
        <v>0</v>
      </c>
      <c r="AK9" s="39">
        <f t="shared" si="7"/>
        <v>0</v>
      </c>
      <c r="AL9" s="40">
        <f t="shared" si="8"/>
        <v>3</v>
      </c>
      <c r="AM9" s="38">
        <f t="shared" si="9"/>
        <v>0</v>
      </c>
      <c r="AN9" s="39">
        <f t="shared" si="10"/>
        <v>0</v>
      </c>
      <c r="AO9" s="40">
        <f t="shared" si="11"/>
        <v>3</v>
      </c>
      <c r="AP9" s="38">
        <f t="shared" si="12"/>
        <v>0</v>
      </c>
      <c r="AQ9" s="39">
        <f t="shared" si="13"/>
        <v>0</v>
      </c>
      <c r="AR9" s="40">
        <f t="shared" si="14"/>
        <v>3</v>
      </c>
      <c r="AS9" s="38">
        <f t="shared" si="15"/>
        <v>0</v>
      </c>
      <c r="AT9" s="39">
        <f t="shared" si="16"/>
        <v>0</v>
      </c>
      <c r="AU9" s="40">
        <f t="shared" si="17"/>
        <v>3</v>
      </c>
      <c r="AV9" s="42">
        <f t="shared" si="20"/>
        <v>18</v>
      </c>
      <c r="AW9" s="42" t="str">
        <f t="shared" si="18"/>
        <v>AMAN</v>
      </c>
      <c r="AX9" s="42" t="str">
        <f t="shared" si="19"/>
        <v>3</v>
      </c>
    </row>
    <row r="10" spans="1:51" s="211" customFormat="1" x14ac:dyDescent="0.35">
      <c r="A10" s="200">
        <v>5</v>
      </c>
      <c r="B10" s="201">
        <v>6306</v>
      </c>
      <c r="C10" s="202" t="s">
        <v>603</v>
      </c>
      <c r="D10" s="203">
        <v>6306050</v>
      </c>
      <c r="E10" s="204" t="s">
        <v>643</v>
      </c>
      <c r="F10" s="205"/>
      <c r="G10" s="205"/>
      <c r="H10" s="205"/>
      <c r="I10" s="205"/>
      <c r="J10" s="206">
        <v>6000</v>
      </c>
      <c r="K10" s="206">
        <v>6000</v>
      </c>
      <c r="L10" s="206">
        <v>6000</v>
      </c>
      <c r="M10" s="206">
        <v>6000</v>
      </c>
      <c r="N10" s="206"/>
      <c r="O10" s="206"/>
      <c r="P10" s="206"/>
      <c r="Q10" s="206">
        <v>17300</v>
      </c>
      <c r="R10" s="206"/>
      <c r="S10" s="206"/>
      <c r="T10" s="206"/>
      <c r="U10" s="206">
        <v>17000</v>
      </c>
      <c r="V10" s="206"/>
      <c r="W10" s="206"/>
      <c r="X10" s="206"/>
      <c r="Y10" s="206"/>
      <c r="Z10" s="206"/>
      <c r="AA10" s="206"/>
      <c r="AB10" s="206"/>
      <c r="AC10" s="206"/>
      <c r="AD10" s="207">
        <f t="shared" si="0"/>
        <v>0</v>
      </c>
      <c r="AE10" s="208">
        <f t="shared" si="1"/>
        <v>0</v>
      </c>
      <c r="AF10" s="209">
        <f t="shared" si="2"/>
        <v>3</v>
      </c>
      <c r="AG10" s="207">
        <f t="shared" si="3"/>
        <v>6000</v>
      </c>
      <c r="AH10" s="208">
        <f t="shared" si="4"/>
        <v>0</v>
      </c>
      <c r="AI10" s="209">
        <f t="shared" si="5"/>
        <v>3</v>
      </c>
      <c r="AJ10" s="207">
        <f t="shared" si="6"/>
        <v>0</v>
      </c>
      <c r="AK10" s="208">
        <f t="shared" si="7"/>
        <v>0</v>
      </c>
      <c r="AL10" s="209">
        <f t="shared" si="8"/>
        <v>3</v>
      </c>
      <c r="AM10" s="207">
        <f t="shared" si="9"/>
        <v>0</v>
      </c>
      <c r="AN10" s="208">
        <f t="shared" si="10"/>
        <v>0</v>
      </c>
      <c r="AO10" s="209">
        <f t="shared" si="11"/>
        <v>3</v>
      </c>
      <c r="AP10" s="207">
        <f t="shared" si="12"/>
        <v>0</v>
      </c>
      <c r="AQ10" s="208">
        <f t="shared" si="13"/>
        <v>0</v>
      </c>
      <c r="AR10" s="209">
        <f t="shared" si="14"/>
        <v>3</v>
      </c>
      <c r="AS10" s="207">
        <f t="shared" si="15"/>
        <v>0</v>
      </c>
      <c r="AT10" s="208">
        <f t="shared" si="16"/>
        <v>0</v>
      </c>
      <c r="AU10" s="209">
        <f t="shared" si="17"/>
        <v>3</v>
      </c>
      <c r="AV10" s="210">
        <f t="shared" si="20"/>
        <v>18</v>
      </c>
      <c r="AW10" s="210" t="str">
        <f t="shared" si="18"/>
        <v>AMAN</v>
      </c>
      <c r="AX10" s="210" t="str">
        <f t="shared" si="19"/>
        <v>3</v>
      </c>
    </row>
    <row r="11" spans="1:51" x14ac:dyDescent="0.35">
      <c r="A11" s="8">
        <v>6</v>
      </c>
      <c r="B11" s="9">
        <v>6306</v>
      </c>
      <c r="C11" s="10" t="s">
        <v>603</v>
      </c>
      <c r="D11" s="81">
        <v>6306060</v>
      </c>
      <c r="E11" s="93" t="s">
        <v>644</v>
      </c>
      <c r="F11" s="88">
        <f>F10</f>
        <v>0</v>
      </c>
      <c r="G11" s="88">
        <f>G10</f>
        <v>0</v>
      </c>
      <c r="H11" s="88">
        <f>H10</f>
        <v>0</v>
      </c>
      <c r="I11" s="88">
        <f>I10</f>
        <v>0</v>
      </c>
      <c r="J11" s="72">
        <f>J10+2000</f>
        <v>8000</v>
      </c>
      <c r="K11" s="72">
        <f>K10+2000</f>
        <v>8000</v>
      </c>
      <c r="L11" s="72">
        <f>L10+2000</f>
        <v>8000</v>
      </c>
      <c r="M11" s="72">
        <f>M10+2000</f>
        <v>8000</v>
      </c>
      <c r="N11" s="72">
        <f t="shared" ref="N11:Y11" si="23">N10</f>
        <v>0</v>
      </c>
      <c r="O11" s="72">
        <f t="shared" si="23"/>
        <v>0</v>
      </c>
      <c r="P11" s="72">
        <f t="shared" si="23"/>
        <v>0</v>
      </c>
      <c r="Q11" s="72">
        <f t="shared" si="23"/>
        <v>17300</v>
      </c>
      <c r="R11" s="72">
        <f t="shared" si="23"/>
        <v>0</v>
      </c>
      <c r="S11" s="72">
        <f t="shared" si="23"/>
        <v>0</v>
      </c>
      <c r="T11" s="72">
        <f t="shared" si="23"/>
        <v>0</v>
      </c>
      <c r="U11" s="72">
        <f t="shared" si="23"/>
        <v>17000</v>
      </c>
      <c r="V11" s="72">
        <f t="shared" si="23"/>
        <v>0</v>
      </c>
      <c r="W11" s="72">
        <f t="shared" si="23"/>
        <v>0</v>
      </c>
      <c r="X11" s="72">
        <f t="shared" si="23"/>
        <v>0</v>
      </c>
      <c r="Y11" s="72">
        <f t="shared" si="23"/>
        <v>0</v>
      </c>
      <c r="Z11" s="72">
        <f>Z10-500</f>
        <v>-500</v>
      </c>
      <c r="AA11" s="72">
        <f>AA10-500</f>
        <v>-500</v>
      </c>
      <c r="AB11" s="72">
        <f>AB10-500</f>
        <v>-500</v>
      </c>
      <c r="AC11" s="72">
        <f>AC10-500</f>
        <v>-500</v>
      </c>
      <c r="AD11" s="38">
        <f t="shared" si="0"/>
        <v>0</v>
      </c>
      <c r="AE11" s="39">
        <f t="shared" si="1"/>
        <v>0</v>
      </c>
      <c r="AF11" s="40">
        <f t="shared" si="2"/>
        <v>3</v>
      </c>
      <c r="AG11" s="38">
        <f t="shared" si="3"/>
        <v>8000</v>
      </c>
      <c r="AH11" s="39">
        <f t="shared" si="4"/>
        <v>0</v>
      </c>
      <c r="AI11" s="40">
        <f t="shared" si="5"/>
        <v>3</v>
      </c>
      <c r="AJ11" s="38">
        <f t="shared" si="6"/>
        <v>0</v>
      </c>
      <c r="AK11" s="39">
        <f t="shared" si="7"/>
        <v>0</v>
      </c>
      <c r="AL11" s="40">
        <f t="shared" si="8"/>
        <v>3</v>
      </c>
      <c r="AM11" s="38">
        <f t="shared" si="9"/>
        <v>0</v>
      </c>
      <c r="AN11" s="39">
        <f t="shared" si="10"/>
        <v>0</v>
      </c>
      <c r="AO11" s="40">
        <f t="shared" si="11"/>
        <v>3</v>
      </c>
      <c r="AP11" s="38">
        <f t="shared" si="12"/>
        <v>0</v>
      </c>
      <c r="AQ11" s="39">
        <f t="shared" si="13"/>
        <v>0</v>
      </c>
      <c r="AR11" s="40">
        <f t="shared" si="14"/>
        <v>3</v>
      </c>
      <c r="AS11" s="38">
        <f t="shared" si="15"/>
        <v>-500</v>
      </c>
      <c r="AT11" s="39">
        <f t="shared" si="16"/>
        <v>0</v>
      </c>
      <c r="AU11" s="40">
        <f t="shared" si="17"/>
        <v>3</v>
      </c>
      <c r="AV11" s="42">
        <f t="shared" si="20"/>
        <v>18</v>
      </c>
      <c r="AW11" s="42" t="str">
        <f t="shared" si="18"/>
        <v>AMAN</v>
      </c>
      <c r="AX11" s="42" t="str">
        <f t="shared" si="19"/>
        <v>3</v>
      </c>
    </row>
    <row r="12" spans="1:51" x14ac:dyDescent="0.35">
      <c r="A12" s="8">
        <v>7</v>
      </c>
      <c r="B12" s="9">
        <v>6306</v>
      </c>
      <c r="C12" s="10" t="s">
        <v>603</v>
      </c>
      <c r="D12" s="81">
        <v>6306070</v>
      </c>
      <c r="E12" s="93" t="s">
        <v>645</v>
      </c>
      <c r="F12" s="88">
        <f>F10</f>
        <v>0</v>
      </c>
      <c r="G12" s="88">
        <f>G10</f>
        <v>0</v>
      </c>
      <c r="H12" s="88">
        <f>H10</f>
        <v>0</v>
      </c>
      <c r="I12" s="88">
        <f>I10</f>
        <v>0</v>
      </c>
      <c r="J12" s="72">
        <f>J10+2000</f>
        <v>8000</v>
      </c>
      <c r="K12" s="72">
        <f>K10+2000</f>
        <v>8000</v>
      </c>
      <c r="L12" s="72">
        <f>L10+2000</f>
        <v>8000</v>
      </c>
      <c r="M12" s="72">
        <f>M10+2000</f>
        <v>8000</v>
      </c>
      <c r="N12" s="72">
        <f t="shared" ref="N12:U12" si="24">N10</f>
        <v>0</v>
      </c>
      <c r="O12" s="72">
        <f t="shared" si="24"/>
        <v>0</v>
      </c>
      <c r="P12" s="72">
        <f t="shared" si="24"/>
        <v>0</v>
      </c>
      <c r="Q12" s="72">
        <f t="shared" si="24"/>
        <v>17300</v>
      </c>
      <c r="R12" s="72">
        <f t="shared" si="24"/>
        <v>0</v>
      </c>
      <c r="S12" s="72">
        <f t="shared" si="24"/>
        <v>0</v>
      </c>
      <c r="T12" s="72">
        <f t="shared" si="24"/>
        <v>0</v>
      </c>
      <c r="U12" s="72">
        <f t="shared" si="24"/>
        <v>17000</v>
      </c>
      <c r="V12" s="72">
        <f t="shared" ref="V12:Y14" si="25">V10+1000</f>
        <v>1000</v>
      </c>
      <c r="W12" s="72">
        <f t="shared" si="25"/>
        <v>1000</v>
      </c>
      <c r="X12" s="72">
        <f t="shared" si="25"/>
        <v>1000</v>
      </c>
      <c r="Y12" s="72">
        <f t="shared" si="25"/>
        <v>1000</v>
      </c>
      <c r="Z12" s="72">
        <f>Z10</f>
        <v>0</v>
      </c>
      <c r="AA12" s="72">
        <f>AA10</f>
        <v>0</v>
      </c>
      <c r="AB12" s="72">
        <f>AB10</f>
        <v>0</v>
      </c>
      <c r="AC12" s="72">
        <f>AC10</f>
        <v>0</v>
      </c>
      <c r="AD12" s="38">
        <f t="shared" si="0"/>
        <v>0</v>
      </c>
      <c r="AE12" s="39">
        <f t="shared" si="1"/>
        <v>0</v>
      </c>
      <c r="AF12" s="40">
        <f t="shared" si="2"/>
        <v>3</v>
      </c>
      <c r="AG12" s="38">
        <f t="shared" si="3"/>
        <v>8000</v>
      </c>
      <c r="AH12" s="39">
        <f t="shared" si="4"/>
        <v>0</v>
      </c>
      <c r="AI12" s="40">
        <f t="shared" si="5"/>
        <v>3</v>
      </c>
      <c r="AJ12" s="38">
        <f t="shared" si="6"/>
        <v>0</v>
      </c>
      <c r="AK12" s="39">
        <f t="shared" si="7"/>
        <v>0</v>
      </c>
      <c r="AL12" s="40">
        <f t="shared" si="8"/>
        <v>3</v>
      </c>
      <c r="AM12" s="38">
        <f t="shared" si="9"/>
        <v>0</v>
      </c>
      <c r="AN12" s="39">
        <f t="shared" si="10"/>
        <v>0</v>
      </c>
      <c r="AO12" s="40">
        <f t="shared" si="11"/>
        <v>3</v>
      </c>
      <c r="AP12" s="38">
        <f t="shared" si="12"/>
        <v>1000</v>
      </c>
      <c r="AQ12" s="39">
        <f t="shared" si="13"/>
        <v>0</v>
      </c>
      <c r="AR12" s="40">
        <f t="shared" si="14"/>
        <v>3</v>
      </c>
      <c r="AS12" s="38">
        <f t="shared" si="15"/>
        <v>0</v>
      </c>
      <c r="AT12" s="39">
        <f t="shared" si="16"/>
        <v>0</v>
      </c>
      <c r="AU12" s="40">
        <f t="shared" si="17"/>
        <v>3</v>
      </c>
      <c r="AV12" s="42">
        <f t="shared" si="20"/>
        <v>18</v>
      </c>
      <c r="AW12" s="42" t="str">
        <f t="shared" si="18"/>
        <v>AMAN</v>
      </c>
      <c r="AX12" s="42" t="str">
        <f t="shared" si="19"/>
        <v>3</v>
      </c>
    </row>
    <row r="13" spans="1:51" x14ac:dyDescent="0.35">
      <c r="A13" s="8">
        <v>8</v>
      </c>
      <c r="B13" s="9">
        <v>6306</v>
      </c>
      <c r="C13" s="10" t="s">
        <v>603</v>
      </c>
      <c r="D13" s="81">
        <v>6306080</v>
      </c>
      <c r="E13" s="93" t="s">
        <v>646</v>
      </c>
      <c r="F13" s="88">
        <f>F10+500</f>
        <v>500</v>
      </c>
      <c r="G13" s="88">
        <f>G10+500</f>
        <v>500</v>
      </c>
      <c r="H13" s="88">
        <f>H10+500</f>
        <v>500</v>
      </c>
      <c r="I13" s="88">
        <f>I10+500</f>
        <v>500</v>
      </c>
      <c r="J13" s="72">
        <f>J10+2000</f>
        <v>8000</v>
      </c>
      <c r="K13" s="72">
        <f>K10+2000</f>
        <v>8000</v>
      </c>
      <c r="L13" s="72">
        <f>L10+2000</f>
        <v>8000</v>
      </c>
      <c r="M13" s="72">
        <f>M10+2000</f>
        <v>8000</v>
      </c>
      <c r="N13" s="72">
        <f t="shared" ref="N13:U13" si="26">N10</f>
        <v>0</v>
      </c>
      <c r="O13" s="72">
        <f t="shared" si="26"/>
        <v>0</v>
      </c>
      <c r="P13" s="72">
        <f t="shared" si="26"/>
        <v>0</v>
      </c>
      <c r="Q13" s="72">
        <f t="shared" si="26"/>
        <v>17300</v>
      </c>
      <c r="R13" s="72">
        <f t="shared" si="26"/>
        <v>0</v>
      </c>
      <c r="S13" s="72">
        <f t="shared" si="26"/>
        <v>0</v>
      </c>
      <c r="T13" s="72">
        <f t="shared" si="26"/>
        <v>0</v>
      </c>
      <c r="U13" s="72">
        <f t="shared" si="26"/>
        <v>17000</v>
      </c>
      <c r="V13" s="72">
        <f t="shared" si="25"/>
        <v>1000</v>
      </c>
      <c r="W13" s="72">
        <f t="shared" si="25"/>
        <v>1000</v>
      </c>
      <c r="X13" s="72">
        <f t="shared" si="25"/>
        <v>1000</v>
      </c>
      <c r="Y13" s="72">
        <f t="shared" si="25"/>
        <v>1000</v>
      </c>
      <c r="Z13" s="72">
        <f>Z10</f>
        <v>0</v>
      </c>
      <c r="AA13" s="72">
        <f>AA10</f>
        <v>0</v>
      </c>
      <c r="AB13" s="72">
        <f>AB10</f>
        <v>0</v>
      </c>
      <c r="AC13" s="72">
        <f>AC10</f>
        <v>0</v>
      </c>
      <c r="AD13" s="38">
        <f t="shared" si="0"/>
        <v>500</v>
      </c>
      <c r="AE13" s="39">
        <f t="shared" si="1"/>
        <v>0</v>
      </c>
      <c r="AF13" s="40">
        <f t="shared" si="2"/>
        <v>3</v>
      </c>
      <c r="AG13" s="38">
        <f t="shared" si="3"/>
        <v>8000</v>
      </c>
      <c r="AH13" s="39">
        <f t="shared" si="4"/>
        <v>0</v>
      </c>
      <c r="AI13" s="40">
        <f t="shared" si="5"/>
        <v>3</v>
      </c>
      <c r="AJ13" s="38">
        <f t="shared" si="6"/>
        <v>0</v>
      </c>
      <c r="AK13" s="39">
        <f t="shared" si="7"/>
        <v>0</v>
      </c>
      <c r="AL13" s="40">
        <f t="shared" si="8"/>
        <v>3</v>
      </c>
      <c r="AM13" s="38">
        <f t="shared" si="9"/>
        <v>0</v>
      </c>
      <c r="AN13" s="39">
        <f t="shared" si="10"/>
        <v>0</v>
      </c>
      <c r="AO13" s="40">
        <f t="shared" si="11"/>
        <v>3</v>
      </c>
      <c r="AP13" s="38">
        <f t="shared" si="12"/>
        <v>1000</v>
      </c>
      <c r="AQ13" s="39">
        <f t="shared" si="13"/>
        <v>0</v>
      </c>
      <c r="AR13" s="40">
        <f t="shared" si="14"/>
        <v>3</v>
      </c>
      <c r="AS13" s="38">
        <f t="shared" si="15"/>
        <v>0</v>
      </c>
      <c r="AT13" s="39">
        <f t="shared" si="16"/>
        <v>0</v>
      </c>
      <c r="AU13" s="40">
        <f t="shared" si="17"/>
        <v>3</v>
      </c>
      <c r="AV13" s="42">
        <f t="shared" si="20"/>
        <v>18</v>
      </c>
      <c r="AW13" s="42" t="str">
        <f t="shared" si="18"/>
        <v>AMAN</v>
      </c>
      <c r="AX13" s="42" t="str">
        <f t="shared" si="19"/>
        <v>3</v>
      </c>
    </row>
    <row r="14" spans="1:51" x14ac:dyDescent="0.35">
      <c r="A14" s="8">
        <v>9</v>
      </c>
      <c r="B14" s="9">
        <v>6306</v>
      </c>
      <c r="C14" s="10" t="s">
        <v>603</v>
      </c>
      <c r="D14" s="81">
        <v>6306090</v>
      </c>
      <c r="E14" s="93" t="s">
        <v>647</v>
      </c>
      <c r="F14" s="88">
        <f>F10+1000</f>
        <v>1000</v>
      </c>
      <c r="G14" s="88">
        <f>G10+1000</f>
        <v>1000</v>
      </c>
      <c r="H14" s="88">
        <f>H10+1000</f>
        <v>1000</v>
      </c>
      <c r="I14" s="88">
        <f>I10+1000</f>
        <v>1000</v>
      </c>
      <c r="J14" s="72">
        <f>J10+2000</f>
        <v>8000</v>
      </c>
      <c r="K14" s="72">
        <f>K10+2000</f>
        <v>8000</v>
      </c>
      <c r="L14" s="72">
        <f>L10+2000</f>
        <v>8000</v>
      </c>
      <c r="M14" s="72">
        <f>M10+2000</f>
        <v>8000</v>
      </c>
      <c r="N14" s="72">
        <f t="shared" ref="N14:U14" si="27">N10</f>
        <v>0</v>
      </c>
      <c r="O14" s="72">
        <f t="shared" si="27"/>
        <v>0</v>
      </c>
      <c r="P14" s="72">
        <f t="shared" si="27"/>
        <v>0</v>
      </c>
      <c r="Q14" s="72">
        <f t="shared" si="27"/>
        <v>17300</v>
      </c>
      <c r="R14" s="72">
        <f t="shared" si="27"/>
        <v>0</v>
      </c>
      <c r="S14" s="72">
        <f t="shared" si="27"/>
        <v>0</v>
      </c>
      <c r="T14" s="72">
        <f t="shared" si="27"/>
        <v>0</v>
      </c>
      <c r="U14" s="72">
        <f t="shared" si="27"/>
        <v>17000</v>
      </c>
      <c r="V14" s="72">
        <f t="shared" si="25"/>
        <v>2000</v>
      </c>
      <c r="W14" s="72">
        <f t="shared" si="25"/>
        <v>2000</v>
      </c>
      <c r="X14" s="72">
        <f t="shared" si="25"/>
        <v>2000</v>
      </c>
      <c r="Y14" s="72">
        <f t="shared" si="25"/>
        <v>2000</v>
      </c>
      <c r="Z14" s="72">
        <f>Z10</f>
        <v>0</v>
      </c>
      <c r="AA14" s="72">
        <f>AA10</f>
        <v>0</v>
      </c>
      <c r="AB14" s="72">
        <f>AB10</f>
        <v>0</v>
      </c>
      <c r="AC14" s="72">
        <f>AC10</f>
        <v>0</v>
      </c>
      <c r="AD14" s="38">
        <f t="shared" si="0"/>
        <v>1000</v>
      </c>
      <c r="AE14" s="39">
        <f t="shared" si="1"/>
        <v>0</v>
      </c>
      <c r="AF14" s="40">
        <f t="shared" si="2"/>
        <v>3</v>
      </c>
      <c r="AG14" s="38">
        <f t="shared" si="3"/>
        <v>8000</v>
      </c>
      <c r="AH14" s="39">
        <f t="shared" si="4"/>
        <v>0</v>
      </c>
      <c r="AI14" s="40">
        <f t="shared" si="5"/>
        <v>3</v>
      </c>
      <c r="AJ14" s="38">
        <f t="shared" si="6"/>
        <v>0</v>
      </c>
      <c r="AK14" s="39">
        <f t="shared" si="7"/>
        <v>0</v>
      </c>
      <c r="AL14" s="40">
        <f t="shared" si="8"/>
        <v>3</v>
      </c>
      <c r="AM14" s="38">
        <f t="shared" si="9"/>
        <v>0</v>
      </c>
      <c r="AN14" s="39">
        <f t="shared" si="10"/>
        <v>0</v>
      </c>
      <c r="AO14" s="40">
        <f t="shared" si="11"/>
        <v>3</v>
      </c>
      <c r="AP14" s="38">
        <f t="shared" si="12"/>
        <v>2000</v>
      </c>
      <c r="AQ14" s="39">
        <f t="shared" si="13"/>
        <v>0</v>
      </c>
      <c r="AR14" s="40">
        <f t="shared" si="14"/>
        <v>3</v>
      </c>
      <c r="AS14" s="38">
        <f t="shared" si="15"/>
        <v>0</v>
      </c>
      <c r="AT14" s="39">
        <f t="shared" si="16"/>
        <v>0</v>
      </c>
      <c r="AU14" s="40">
        <f t="shared" si="17"/>
        <v>3</v>
      </c>
      <c r="AV14" s="42">
        <f t="shared" si="20"/>
        <v>18</v>
      </c>
      <c r="AW14" s="42" t="str">
        <f t="shared" si="18"/>
        <v>AMAN</v>
      </c>
      <c r="AX14" s="42" t="str">
        <f t="shared" si="19"/>
        <v>3</v>
      </c>
    </row>
    <row r="15" spans="1:51" x14ac:dyDescent="0.35">
      <c r="A15" s="8">
        <v>10</v>
      </c>
      <c r="B15" s="9">
        <v>6306</v>
      </c>
      <c r="C15" s="10" t="s">
        <v>603</v>
      </c>
      <c r="D15" s="81">
        <v>6306091</v>
      </c>
      <c r="E15" s="93" t="s">
        <v>648</v>
      </c>
      <c r="F15" s="88">
        <f>F10+1500</f>
        <v>1500</v>
      </c>
      <c r="G15" s="88">
        <f>G10+1500</f>
        <v>1500</v>
      </c>
      <c r="H15" s="88">
        <f>H10+1500</f>
        <v>1500</v>
      </c>
      <c r="I15" s="88">
        <f>I10+1500</f>
        <v>1500</v>
      </c>
      <c r="J15" s="72">
        <f t="shared" ref="J15:Q15" si="28">J10+2000</f>
        <v>8000</v>
      </c>
      <c r="K15" s="72">
        <f t="shared" si="28"/>
        <v>8000</v>
      </c>
      <c r="L15" s="72">
        <f t="shared" si="28"/>
        <v>8000</v>
      </c>
      <c r="M15" s="72">
        <f t="shared" si="28"/>
        <v>8000</v>
      </c>
      <c r="N15" s="72">
        <f t="shared" si="28"/>
        <v>2000</v>
      </c>
      <c r="O15" s="72">
        <f t="shared" si="28"/>
        <v>2000</v>
      </c>
      <c r="P15" s="72">
        <f t="shared" si="28"/>
        <v>2000</v>
      </c>
      <c r="Q15" s="72">
        <f t="shared" si="28"/>
        <v>19300</v>
      </c>
      <c r="R15" s="72">
        <f>R10+2500</f>
        <v>2500</v>
      </c>
      <c r="S15" s="72">
        <f>S10+2500</f>
        <v>2500</v>
      </c>
      <c r="T15" s="72">
        <f>T10+2500</f>
        <v>2500</v>
      </c>
      <c r="U15" s="72">
        <f>U10+2500</f>
        <v>19500</v>
      </c>
      <c r="V15" s="72">
        <f>V13+2000</f>
        <v>3000</v>
      </c>
      <c r="W15" s="72">
        <f>W13+2000</f>
        <v>3000</v>
      </c>
      <c r="X15" s="72">
        <f>X13+2000</f>
        <v>3000</v>
      </c>
      <c r="Y15" s="72">
        <f>Y13+2000</f>
        <v>3000</v>
      </c>
      <c r="Z15" s="72">
        <f>Z10+1000</f>
        <v>1000</v>
      </c>
      <c r="AA15" s="72">
        <f>AA10+1000</f>
        <v>1000</v>
      </c>
      <c r="AB15" s="72">
        <f>AB10+1000</f>
        <v>1000</v>
      </c>
      <c r="AC15" s="72">
        <f>AC10+1000</f>
        <v>1000</v>
      </c>
      <c r="AD15" s="38">
        <f t="shared" si="0"/>
        <v>1500</v>
      </c>
      <c r="AE15" s="39">
        <f t="shared" si="1"/>
        <v>0</v>
      </c>
      <c r="AF15" s="40">
        <f t="shared" si="2"/>
        <v>3</v>
      </c>
      <c r="AG15" s="38">
        <f t="shared" si="3"/>
        <v>8000</v>
      </c>
      <c r="AH15" s="39">
        <f t="shared" si="4"/>
        <v>0</v>
      </c>
      <c r="AI15" s="40">
        <f t="shared" si="5"/>
        <v>3</v>
      </c>
      <c r="AJ15" s="38">
        <f t="shared" si="6"/>
        <v>2000</v>
      </c>
      <c r="AK15" s="39">
        <f t="shared" si="7"/>
        <v>865</v>
      </c>
      <c r="AL15" s="40">
        <f t="shared" si="8"/>
        <v>1</v>
      </c>
      <c r="AM15" s="38">
        <f t="shared" si="9"/>
        <v>2500</v>
      </c>
      <c r="AN15" s="39">
        <f t="shared" si="10"/>
        <v>680</v>
      </c>
      <c r="AO15" s="40">
        <f t="shared" si="11"/>
        <v>1</v>
      </c>
      <c r="AP15" s="38">
        <f t="shared" si="12"/>
        <v>3000</v>
      </c>
      <c r="AQ15" s="39">
        <f t="shared" si="13"/>
        <v>0</v>
      </c>
      <c r="AR15" s="40">
        <f t="shared" si="14"/>
        <v>3</v>
      </c>
      <c r="AS15" s="38">
        <f t="shared" si="15"/>
        <v>1000</v>
      </c>
      <c r="AT15" s="39">
        <f t="shared" si="16"/>
        <v>0</v>
      </c>
      <c r="AU15" s="40">
        <f t="shared" si="17"/>
        <v>3</v>
      </c>
      <c r="AV15" s="42">
        <f t="shared" si="20"/>
        <v>14</v>
      </c>
      <c r="AW15" s="42" t="str">
        <f t="shared" si="18"/>
        <v>AMAN</v>
      </c>
      <c r="AX15" s="42" t="str">
        <f t="shared" si="19"/>
        <v>3</v>
      </c>
    </row>
    <row r="16" spans="1:51" x14ac:dyDescent="0.35">
      <c r="A16" s="8">
        <v>11</v>
      </c>
      <c r="B16" s="9">
        <v>6306</v>
      </c>
      <c r="C16" s="10" t="s">
        <v>603</v>
      </c>
      <c r="D16" s="81">
        <v>6306100</v>
      </c>
      <c r="E16" s="93" t="s">
        <v>649</v>
      </c>
      <c r="F16" s="88">
        <f t="shared" ref="F16:M16" si="29">F10+1000</f>
        <v>1000</v>
      </c>
      <c r="G16" s="88">
        <f t="shared" si="29"/>
        <v>1000</v>
      </c>
      <c r="H16" s="88">
        <f t="shared" si="29"/>
        <v>1000</v>
      </c>
      <c r="I16" s="88">
        <f t="shared" si="29"/>
        <v>1000</v>
      </c>
      <c r="J16" s="72">
        <f t="shared" si="29"/>
        <v>7000</v>
      </c>
      <c r="K16" s="72">
        <f t="shared" si="29"/>
        <v>7000</v>
      </c>
      <c r="L16" s="72">
        <f t="shared" si="29"/>
        <v>7000</v>
      </c>
      <c r="M16" s="72">
        <f t="shared" si="29"/>
        <v>7000</v>
      </c>
      <c r="N16" s="72">
        <f>N10-1000</f>
        <v>-1000</v>
      </c>
      <c r="O16" s="72">
        <f>O10-1000</f>
        <v>-1000</v>
      </c>
      <c r="P16" s="72">
        <f>P10-1000</f>
        <v>-1000</v>
      </c>
      <c r="Q16" s="72">
        <f>Q10-1000</f>
        <v>16300</v>
      </c>
      <c r="R16" s="72">
        <f>R10</f>
        <v>0</v>
      </c>
      <c r="S16" s="72">
        <f>S10</f>
        <v>0</v>
      </c>
      <c r="T16" s="72">
        <f>T10</f>
        <v>0</v>
      </c>
      <c r="U16" s="72">
        <f>U10</f>
        <v>17000</v>
      </c>
      <c r="V16" s="72">
        <f>V14-1000</f>
        <v>1000</v>
      </c>
      <c r="W16" s="72">
        <f>W14-1000</f>
        <v>1000</v>
      </c>
      <c r="X16" s="72">
        <f>X14-1000</f>
        <v>1000</v>
      </c>
      <c r="Y16" s="72">
        <f>Y14-1000</f>
        <v>1000</v>
      </c>
      <c r="Z16" s="72">
        <f>Z10-1000</f>
        <v>-1000</v>
      </c>
      <c r="AA16" s="72">
        <f>AA10-1000</f>
        <v>-1000</v>
      </c>
      <c r="AB16" s="72">
        <f>AB10-1000</f>
        <v>-1000</v>
      </c>
      <c r="AC16" s="72">
        <f>AC10-1000</f>
        <v>-1000</v>
      </c>
      <c r="AD16" s="38">
        <f t="shared" si="0"/>
        <v>1000</v>
      </c>
      <c r="AE16" s="39">
        <f t="shared" si="1"/>
        <v>0</v>
      </c>
      <c r="AF16" s="40">
        <f t="shared" si="2"/>
        <v>3</v>
      </c>
      <c r="AG16" s="38">
        <f t="shared" si="3"/>
        <v>7000</v>
      </c>
      <c r="AH16" s="39">
        <f t="shared" si="4"/>
        <v>0</v>
      </c>
      <c r="AI16" s="40">
        <f t="shared" si="5"/>
        <v>3</v>
      </c>
      <c r="AJ16" s="38">
        <f t="shared" si="6"/>
        <v>-1000</v>
      </c>
      <c r="AK16" s="39">
        <f t="shared" si="7"/>
        <v>-1730</v>
      </c>
      <c r="AL16" s="40">
        <f t="shared" si="8"/>
        <v>3</v>
      </c>
      <c r="AM16" s="38">
        <f t="shared" si="9"/>
        <v>0</v>
      </c>
      <c r="AN16" s="39">
        <f t="shared" si="10"/>
        <v>0</v>
      </c>
      <c r="AO16" s="40">
        <f t="shared" si="11"/>
        <v>3</v>
      </c>
      <c r="AP16" s="38">
        <f t="shared" si="12"/>
        <v>1000</v>
      </c>
      <c r="AQ16" s="39">
        <f t="shared" si="13"/>
        <v>0</v>
      </c>
      <c r="AR16" s="40">
        <f t="shared" si="14"/>
        <v>3</v>
      </c>
      <c r="AS16" s="38">
        <f t="shared" si="15"/>
        <v>-1000</v>
      </c>
      <c r="AT16" s="39">
        <f t="shared" si="16"/>
        <v>0</v>
      </c>
      <c r="AU16" s="40">
        <f t="shared" si="17"/>
        <v>3</v>
      </c>
      <c r="AV16" s="42">
        <f t="shared" si="20"/>
        <v>18</v>
      </c>
      <c r="AW16" s="42" t="str">
        <f t="shared" si="18"/>
        <v>AMAN</v>
      </c>
      <c r="AX16" s="42" t="str">
        <f t="shared" si="19"/>
        <v>3</v>
      </c>
    </row>
    <row r="17" spans="1:51" x14ac:dyDescent="0.35">
      <c r="A17" s="68"/>
      <c r="B17" s="68"/>
      <c r="C17" s="68" t="e">
        <f>#REF!</f>
        <v>#REF!</v>
      </c>
      <c r="D17" s="68" t="s">
        <v>597</v>
      </c>
      <c r="E17" s="67" t="s">
        <v>597</v>
      </c>
      <c r="F17" s="74">
        <f t="shared" ref="F17:U17" si="30">AVERAGE(F6:F16)</f>
        <v>650</v>
      </c>
      <c r="G17" s="74">
        <f t="shared" si="30"/>
        <v>650</v>
      </c>
      <c r="H17" s="74">
        <f t="shared" si="30"/>
        <v>650</v>
      </c>
      <c r="I17" s="74">
        <f t="shared" si="30"/>
        <v>650</v>
      </c>
      <c r="J17" s="74">
        <f t="shared" si="30"/>
        <v>7590.909090909091</v>
      </c>
      <c r="K17" s="74">
        <f t="shared" si="30"/>
        <v>7590.909090909091</v>
      </c>
      <c r="L17" s="74">
        <f t="shared" si="30"/>
        <v>7590.909090909091</v>
      </c>
      <c r="M17" s="74">
        <f t="shared" si="30"/>
        <v>7590.909090909091</v>
      </c>
      <c r="N17" s="74">
        <f t="shared" si="30"/>
        <v>410</v>
      </c>
      <c r="O17" s="74">
        <f t="shared" si="30"/>
        <v>410</v>
      </c>
      <c r="P17" s="74">
        <f t="shared" si="30"/>
        <v>410</v>
      </c>
      <c r="Q17" s="74">
        <f t="shared" si="30"/>
        <v>17672.727272727272</v>
      </c>
      <c r="R17" s="74">
        <f t="shared" si="30"/>
        <v>600</v>
      </c>
      <c r="S17" s="74">
        <f t="shared" si="30"/>
        <v>600</v>
      </c>
      <c r="T17" s="74">
        <f t="shared" si="30"/>
        <v>600</v>
      </c>
      <c r="U17" s="74">
        <f t="shared" si="30"/>
        <v>17545.454545454544</v>
      </c>
      <c r="V17" s="74">
        <f t="shared" ref="V17:AC17" si="31">AVERAGE(V6:V16)</f>
        <v>1200</v>
      </c>
      <c r="W17" s="74">
        <f t="shared" si="31"/>
        <v>1200</v>
      </c>
      <c r="X17" s="74">
        <f t="shared" si="31"/>
        <v>1200</v>
      </c>
      <c r="Y17" s="74">
        <f t="shared" si="31"/>
        <v>1200</v>
      </c>
      <c r="Z17" s="74">
        <f t="shared" si="31"/>
        <v>150</v>
      </c>
      <c r="AA17" s="74">
        <f t="shared" si="31"/>
        <v>150</v>
      </c>
      <c r="AB17" s="74">
        <f t="shared" si="31"/>
        <v>150</v>
      </c>
      <c r="AC17" s="74">
        <f t="shared" si="31"/>
        <v>150</v>
      </c>
      <c r="AD17" s="38">
        <f t="shared" si="0"/>
        <v>650</v>
      </c>
      <c r="AE17" s="39">
        <f t="shared" si="1"/>
        <v>0</v>
      </c>
      <c r="AF17" s="41">
        <f t="shared" si="2"/>
        <v>3</v>
      </c>
      <c r="AG17" s="38">
        <f t="shared" si="3"/>
        <v>7590.909090909091</v>
      </c>
      <c r="AH17" s="39">
        <f t="shared" si="4"/>
        <v>0</v>
      </c>
      <c r="AI17" s="41">
        <f t="shared" si="5"/>
        <v>3</v>
      </c>
      <c r="AJ17" s="38">
        <f t="shared" si="6"/>
        <v>410</v>
      </c>
      <c r="AK17" s="39">
        <f t="shared" si="7"/>
        <v>4210.4212860310417</v>
      </c>
      <c r="AL17" s="41">
        <f t="shared" si="8"/>
        <v>1</v>
      </c>
      <c r="AM17" s="38">
        <f t="shared" si="9"/>
        <v>600</v>
      </c>
      <c r="AN17" s="39">
        <f t="shared" si="10"/>
        <v>2824.242424242424</v>
      </c>
      <c r="AO17" s="41">
        <f t="shared" si="11"/>
        <v>1</v>
      </c>
      <c r="AP17" s="38">
        <f t="shared" si="12"/>
        <v>1200</v>
      </c>
      <c r="AQ17" s="39">
        <f t="shared" si="13"/>
        <v>0</v>
      </c>
      <c r="AR17" s="41">
        <f t="shared" si="14"/>
        <v>3</v>
      </c>
      <c r="AS17" s="38">
        <f t="shared" si="15"/>
        <v>150</v>
      </c>
      <c r="AT17" s="39">
        <f t="shared" si="16"/>
        <v>0</v>
      </c>
      <c r="AU17" s="41">
        <f t="shared" si="17"/>
        <v>3</v>
      </c>
      <c r="AV17" s="41">
        <f t="shared" si="20"/>
        <v>14</v>
      </c>
      <c r="AW17" s="41" t="str">
        <f t="shared" si="18"/>
        <v>AMAN</v>
      </c>
      <c r="AX17" s="41" t="str">
        <f t="shared" si="19"/>
        <v>3</v>
      </c>
      <c r="AY17" s="44"/>
    </row>
    <row r="21" spans="1:51" x14ac:dyDescent="0.35">
      <c r="AA21" s="212" t="s">
        <v>624</v>
      </c>
    </row>
    <row r="22" spans="1:51" x14ac:dyDescent="0.35">
      <c r="G22" s="212" t="s">
        <v>624</v>
      </c>
    </row>
  </sheetData>
  <mergeCells count="43">
    <mergeCell ref="Z3:AB4"/>
    <mergeCell ref="A1:E1"/>
    <mergeCell ref="A3:A5"/>
    <mergeCell ref="B3:B5"/>
    <mergeCell ref="C3:C5"/>
    <mergeCell ref="D3:D5"/>
    <mergeCell ref="E3:E5"/>
    <mergeCell ref="Q3:Q4"/>
    <mergeCell ref="R3:T4"/>
    <mergeCell ref="U3:U4"/>
    <mergeCell ref="V3:X4"/>
    <mergeCell ref="Y3:Y4"/>
    <mergeCell ref="F3:H4"/>
    <mergeCell ref="I3:I4"/>
    <mergeCell ref="J3:L4"/>
    <mergeCell ref="M3:M4"/>
    <mergeCell ref="N3:P4"/>
    <mergeCell ref="AV3:AX4"/>
    <mergeCell ref="AD4:AD5"/>
    <mergeCell ref="AE4:AE5"/>
    <mergeCell ref="AF4:AF5"/>
    <mergeCell ref="AG4:AG5"/>
    <mergeCell ref="AH4:AH5"/>
    <mergeCell ref="AI4:AI5"/>
    <mergeCell ref="AJ4:AJ5"/>
    <mergeCell ref="AK4:AK5"/>
    <mergeCell ref="AL4:AL5"/>
    <mergeCell ref="AD3:AF3"/>
    <mergeCell ref="AG3:AI3"/>
    <mergeCell ref="AJ3:AL3"/>
    <mergeCell ref="AM3:AO3"/>
    <mergeCell ref="AP3:AR3"/>
    <mergeCell ref="AC3:AC4"/>
    <mergeCell ref="AS4:AS5"/>
    <mergeCell ref="AS3:AU3"/>
    <mergeCell ref="AT4:AT5"/>
    <mergeCell ref="AU4:AU5"/>
    <mergeCell ref="AM4:AM5"/>
    <mergeCell ref="AN4:AN5"/>
    <mergeCell ref="AO4:AO5"/>
    <mergeCell ref="AP4:AP5"/>
    <mergeCell ref="AQ4:AQ5"/>
    <mergeCell ref="AR4:AR5"/>
  </mergeCells>
  <conditionalFormatting sqref="AW6:AW17">
    <cfRule type="cellIs" dxfId="182" priority="4" operator="equal">
      <formula>"RENTAN"</formula>
    </cfRule>
    <cfRule type="cellIs" dxfId="181" priority="5" operator="equal">
      <formula>"WASPADA"</formula>
    </cfRule>
    <cfRule type="cellIs" dxfId="180" priority="6" operator="equal">
      <formula>"AMAN"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D704A-F3B7-48AD-89C4-37FE51BF384E}">
  <sheetPr>
    <tabColor rgb="FF00B050"/>
  </sheetPr>
  <dimension ref="A1:AC217"/>
  <sheetViews>
    <sheetView topLeftCell="J181" workbookViewId="0">
      <selection activeCell="S201" sqref="S201"/>
    </sheetView>
  </sheetViews>
  <sheetFormatPr defaultRowHeight="14.5" x14ac:dyDescent="0.35"/>
  <cols>
    <col min="1" max="1" width="7.1796875" customWidth="1"/>
    <col min="2" max="2" width="12.7265625" customWidth="1"/>
    <col min="3" max="3" width="22" customWidth="1"/>
    <col min="4" max="4" width="19.7265625" customWidth="1"/>
    <col min="5" max="5" width="18.54296875" customWidth="1"/>
    <col min="6" max="25" width="9.1796875" customWidth="1"/>
    <col min="27" max="27" width="13.81640625" customWidth="1"/>
  </cols>
  <sheetData>
    <row r="1" spans="1:29" x14ac:dyDescent="0.35">
      <c r="A1" t="s">
        <v>605</v>
      </c>
    </row>
    <row r="3" spans="1:29" s="45" customFormat="1" ht="15.5" x14ac:dyDescent="0.35">
      <c r="A3" s="334" t="s">
        <v>1</v>
      </c>
      <c r="B3" s="313" t="s">
        <v>598</v>
      </c>
      <c r="C3" s="334" t="s">
        <v>3</v>
      </c>
      <c r="D3" s="313" t="s">
        <v>600</v>
      </c>
      <c r="E3" s="316" t="s">
        <v>601</v>
      </c>
      <c r="F3" s="327" t="s">
        <v>4</v>
      </c>
      <c r="G3" s="327"/>
      <c r="H3" s="327"/>
      <c r="I3" s="327"/>
      <c r="J3" s="327"/>
      <c r="K3" s="327"/>
      <c r="L3" s="329" t="s">
        <v>5</v>
      </c>
      <c r="M3" s="329"/>
      <c r="N3" s="329"/>
      <c r="O3" s="329"/>
      <c r="P3" s="329"/>
      <c r="Q3" s="329"/>
      <c r="R3" s="327" t="s">
        <v>4</v>
      </c>
      <c r="S3" s="327"/>
      <c r="T3" s="327"/>
      <c r="U3" s="327"/>
      <c r="V3" s="329" t="s">
        <v>5</v>
      </c>
      <c r="W3" s="329"/>
      <c r="X3" s="329"/>
      <c r="Y3" s="329"/>
      <c r="Z3" s="330" t="s">
        <v>6</v>
      </c>
      <c r="AA3" s="330"/>
      <c r="AB3" s="330"/>
    </row>
    <row r="4" spans="1:29" s="45" customFormat="1" ht="15.5" x14ac:dyDescent="0.35">
      <c r="A4" s="334"/>
      <c r="B4" s="314"/>
      <c r="C4" s="334"/>
      <c r="D4" s="314"/>
      <c r="E4" s="317"/>
      <c r="F4" s="327" t="s">
        <v>7</v>
      </c>
      <c r="G4" s="327"/>
      <c r="H4" s="327"/>
      <c r="I4" s="327"/>
      <c r="J4" s="327"/>
      <c r="K4" s="328" t="s">
        <v>8</v>
      </c>
      <c r="L4" s="329" t="s">
        <v>7</v>
      </c>
      <c r="M4" s="329"/>
      <c r="N4" s="329"/>
      <c r="O4" s="329"/>
      <c r="P4" s="329"/>
      <c r="Q4" s="331" t="s">
        <v>8</v>
      </c>
      <c r="R4" s="328" t="s">
        <v>9</v>
      </c>
      <c r="S4" s="327" t="s">
        <v>10</v>
      </c>
      <c r="T4" s="327"/>
      <c r="U4" s="327"/>
      <c r="V4" s="333" t="s">
        <v>9</v>
      </c>
      <c r="W4" s="329" t="s">
        <v>10</v>
      </c>
      <c r="X4" s="329"/>
      <c r="Y4" s="329"/>
      <c r="Z4" s="330"/>
      <c r="AA4" s="330"/>
      <c r="AB4" s="330"/>
    </row>
    <row r="5" spans="1:29" s="45" customFormat="1" ht="15.5" x14ac:dyDescent="0.35">
      <c r="A5" s="334"/>
      <c r="B5" s="315"/>
      <c r="C5" s="334"/>
      <c r="D5" s="315"/>
      <c r="E5" s="318"/>
      <c r="F5" s="47">
        <v>2019</v>
      </c>
      <c r="G5" s="47">
        <v>2020</v>
      </c>
      <c r="H5" s="47">
        <v>2021</v>
      </c>
      <c r="I5" s="47">
        <v>2022</v>
      </c>
      <c r="J5" s="47">
        <v>2023</v>
      </c>
      <c r="K5" s="328"/>
      <c r="L5" s="89">
        <v>2019</v>
      </c>
      <c r="M5" s="89">
        <v>2020</v>
      </c>
      <c r="N5" s="89">
        <v>2021</v>
      </c>
      <c r="O5" s="89">
        <v>2022</v>
      </c>
      <c r="P5" s="89">
        <v>2023</v>
      </c>
      <c r="Q5" s="332"/>
      <c r="R5" s="328" t="s">
        <v>9</v>
      </c>
      <c r="S5" s="47" t="s">
        <v>11</v>
      </c>
      <c r="T5" s="47" t="s">
        <v>12</v>
      </c>
      <c r="U5" s="47" t="s">
        <v>13</v>
      </c>
      <c r="V5" s="333" t="s">
        <v>9</v>
      </c>
      <c r="W5" s="48" t="s">
        <v>11</v>
      </c>
      <c r="X5" s="48" t="s">
        <v>12</v>
      </c>
      <c r="Y5" s="48" t="s">
        <v>13</v>
      </c>
      <c r="Z5" s="51" t="s">
        <v>11</v>
      </c>
      <c r="AA5" s="51" t="s">
        <v>13</v>
      </c>
      <c r="AB5" s="51" t="s">
        <v>14</v>
      </c>
    </row>
    <row r="6" spans="1:29" s="1" customFormat="1" x14ac:dyDescent="0.35">
      <c r="A6" s="8">
        <v>1</v>
      </c>
      <c r="B6" s="9">
        <v>6306</v>
      </c>
      <c r="C6" s="10" t="s">
        <v>603</v>
      </c>
      <c r="D6" s="81">
        <v>6306010</v>
      </c>
      <c r="E6" s="93" t="s">
        <v>639</v>
      </c>
      <c r="F6" s="82">
        <v>1151</v>
      </c>
      <c r="G6" s="82">
        <v>862</v>
      </c>
      <c r="H6" s="83">
        <v>800</v>
      </c>
      <c r="I6" s="84">
        <v>800</v>
      </c>
      <c r="J6" s="85">
        <v>180</v>
      </c>
      <c r="K6" s="86">
        <v>177</v>
      </c>
      <c r="L6" s="86">
        <v>0</v>
      </c>
      <c r="M6" s="86">
        <v>0</v>
      </c>
      <c r="N6" s="86">
        <v>0</v>
      </c>
      <c r="O6" s="86">
        <v>0</v>
      </c>
      <c r="P6" s="86">
        <v>0</v>
      </c>
      <c r="Q6" s="86">
        <v>0</v>
      </c>
      <c r="R6" s="49">
        <f t="shared" ref="R6:R17" si="0">IF(ISERROR(AVERAGE(F6:J6)),0,AVERAGE(F6:J6))</f>
        <v>758.6</v>
      </c>
      <c r="S6" s="52">
        <f t="shared" ref="S6:S17" si="1">IF(ISERROR(((K6-R6)/R6)*100),0,((K6-R6)/R6)*100)</f>
        <v>-76.667545478513048</v>
      </c>
      <c r="T6" s="53">
        <f t="shared" ref="T6:T17" si="2">IF(S6="","",IF(S6&gt;=5,3,IF(S6&lt;-5,1,2)))</f>
        <v>1</v>
      </c>
      <c r="U6" s="53" t="str">
        <f t="shared" ref="U6:U17" si="3">IF(T6="","",IF(T6=3,"AMAN",IF(T6=1,"RENTAN","WASPADA")))</f>
        <v>RENTAN</v>
      </c>
      <c r="V6" s="49">
        <f t="shared" ref="V6:V17" si="4">IF(ISERROR(AVERAGE(L6:P6)),0,AVERAGE(L6:P6))</f>
        <v>0</v>
      </c>
      <c r="W6" s="52">
        <f t="shared" ref="W6:W16" si="5">IF(ISERROR(((Q6-V6)/V6)*100),0,((Q6-V6)/V6)*100)</f>
        <v>0</v>
      </c>
      <c r="X6" s="53">
        <f t="shared" ref="X6:X17" si="6">IF(W6="","",IF(W6&lt;-5,3,IF(W6&gt;=5,1,IF(W6=0,3,2))))</f>
        <v>3</v>
      </c>
      <c r="Y6" s="53" t="str">
        <f t="shared" ref="Y6:Y17" si="7">IF(X6="","",IF(X6=3,"AMAN",IF(X6=1,"RENTAN","WASPADA")))</f>
        <v>AMAN</v>
      </c>
      <c r="Z6" s="53">
        <f t="shared" ref="Z6:Z17" si="8">T6+X6</f>
        <v>4</v>
      </c>
      <c r="AA6" s="53" t="str">
        <f t="shared" ref="AA6:AA17" si="9">IF(Z6="","",IF(Z6&lt;=3,"RENTAN",IF(Z6&gt;5,"AMAN","WASPADA")))</f>
        <v>WASPADA</v>
      </c>
      <c r="AB6" s="53" t="str">
        <f t="shared" ref="AB6:AB17" si="10">IF(AA6="","",IF(AA6="AMAN","3",IF(AA6="RENTAN","1","2")))</f>
        <v>2</v>
      </c>
      <c r="AC6" s="57"/>
    </row>
    <row r="7" spans="1:29" s="1" customFormat="1" x14ac:dyDescent="0.35">
      <c r="A7" s="8">
        <v>2</v>
      </c>
      <c r="B7" s="9">
        <v>6306</v>
      </c>
      <c r="C7" s="10" t="s">
        <v>603</v>
      </c>
      <c r="D7" s="81">
        <v>6306020</v>
      </c>
      <c r="E7" s="93" t="s">
        <v>640</v>
      </c>
      <c r="F7" s="82">
        <v>0</v>
      </c>
      <c r="G7" s="82" t="s">
        <v>604</v>
      </c>
      <c r="H7" s="83" t="s">
        <v>604</v>
      </c>
      <c r="I7" s="84">
        <v>8</v>
      </c>
      <c r="J7" s="85">
        <v>0</v>
      </c>
      <c r="K7" s="86">
        <v>0</v>
      </c>
      <c r="L7" s="87">
        <v>0</v>
      </c>
      <c r="M7" s="87">
        <v>0</v>
      </c>
      <c r="N7" s="87">
        <v>0</v>
      </c>
      <c r="O7" s="87">
        <v>0</v>
      </c>
      <c r="P7" s="87">
        <v>0</v>
      </c>
      <c r="Q7" s="87">
        <v>0</v>
      </c>
      <c r="R7" s="49">
        <f t="shared" si="0"/>
        <v>2.6666666666666665</v>
      </c>
      <c r="S7" s="52">
        <f t="shared" si="1"/>
        <v>-100</v>
      </c>
      <c r="T7" s="53">
        <f t="shared" si="2"/>
        <v>1</v>
      </c>
      <c r="U7" s="53" t="str">
        <f t="shared" si="3"/>
        <v>RENTAN</v>
      </c>
      <c r="V7" s="49">
        <f t="shared" si="4"/>
        <v>0</v>
      </c>
      <c r="W7" s="52">
        <f t="shared" si="5"/>
        <v>0</v>
      </c>
      <c r="X7" s="53">
        <f t="shared" si="6"/>
        <v>3</v>
      </c>
      <c r="Y7" s="53" t="str">
        <f t="shared" si="7"/>
        <v>AMAN</v>
      </c>
      <c r="Z7" s="53">
        <f t="shared" si="8"/>
        <v>4</v>
      </c>
      <c r="AA7" s="53" t="str">
        <f t="shared" si="9"/>
        <v>WASPADA</v>
      </c>
      <c r="AB7" s="53" t="str">
        <f t="shared" si="10"/>
        <v>2</v>
      </c>
      <c r="AC7" s="57"/>
    </row>
    <row r="8" spans="1:29" s="1" customFormat="1" x14ac:dyDescent="0.35">
      <c r="A8" s="8">
        <v>3</v>
      </c>
      <c r="B8" s="9">
        <v>6306</v>
      </c>
      <c r="C8" s="10" t="s">
        <v>603</v>
      </c>
      <c r="D8" s="81">
        <v>6306030</v>
      </c>
      <c r="E8" s="93" t="s">
        <v>641</v>
      </c>
      <c r="F8" s="83">
        <v>403</v>
      </c>
      <c r="G8" s="82">
        <v>862</v>
      </c>
      <c r="H8" s="83">
        <v>805</v>
      </c>
      <c r="I8" s="84">
        <v>805</v>
      </c>
      <c r="J8" s="85">
        <v>323</v>
      </c>
      <c r="K8" s="86">
        <v>226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49">
        <f t="shared" si="0"/>
        <v>639.6</v>
      </c>
      <c r="S8" s="52">
        <f t="shared" si="1"/>
        <v>-64.66541588492808</v>
      </c>
      <c r="T8" s="53">
        <f t="shared" si="2"/>
        <v>1</v>
      </c>
      <c r="U8" s="53" t="str">
        <f t="shared" si="3"/>
        <v>RENTAN</v>
      </c>
      <c r="V8" s="49">
        <f t="shared" si="4"/>
        <v>0</v>
      </c>
      <c r="W8" s="52">
        <f t="shared" si="5"/>
        <v>0</v>
      </c>
      <c r="X8" s="53">
        <f t="shared" si="6"/>
        <v>3</v>
      </c>
      <c r="Y8" s="53" t="str">
        <f t="shared" si="7"/>
        <v>AMAN</v>
      </c>
      <c r="Z8" s="53">
        <f t="shared" si="8"/>
        <v>4</v>
      </c>
      <c r="AA8" s="53" t="str">
        <f t="shared" si="9"/>
        <v>WASPADA</v>
      </c>
      <c r="AB8" s="53" t="str">
        <f t="shared" si="10"/>
        <v>2</v>
      </c>
      <c r="AC8" s="57"/>
    </row>
    <row r="9" spans="1:29" s="1" customFormat="1" x14ac:dyDescent="0.35">
      <c r="A9" s="8">
        <v>4</v>
      </c>
      <c r="B9" s="9">
        <v>6306</v>
      </c>
      <c r="C9" s="10" t="s">
        <v>603</v>
      </c>
      <c r="D9" s="81">
        <v>6306040</v>
      </c>
      <c r="E9" s="93" t="s">
        <v>642</v>
      </c>
      <c r="F9" s="83">
        <v>2332</v>
      </c>
      <c r="G9" s="82">
        <v>2971</v>
      </c>
      <c r="H9" s="83">
        <v>1874</v>
      </c>
      <c r="I9" s="84">
        <v>1723</v>
      </c>
      <c r="J9" s="85">
        <v>1808</v>
      </c>
      <c r="K9" s="86">
        <v>797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  <c r="R9" s="49">
        <f t="shared" si="0"/>
        <v>2141.6</v>
      </c>
      <c r="S9" s="52">
        <f t="shared" si="1"/>
        <v>-62.784833769144569</v>
      </c>
      <c r="T9" s="53">
        <f t="shared" si="2"/>
        <v>1</v>
      </c>
      <c r="U9" s="53" t="str">
        <f t="shared" si="3"/>
        <v>RENTAN</v>
      </c>
      <c r="V9" s="49">
        <f t="shared" si="4"/>
        <v>0</v>
      </c>
      <c r="W9" s="52">
        <f t="shared" si="5"/>
        <v>0</v>
      </c>
      <c r="X9" s="53">
        <f t="shared" si="6"/>
        <v>3</v>
      </c>
      <c r="Y9" s="53" t="str">
        <f t="shared" si="7"/>
        <v>AMAN</v>
      </c>
      <c r="Z9" s="53">
        <f t="shared" si="8"/>
        <v>4</v>
      </c>
      <c r="AA9" s="53" t="str">
        <f t="shared" si="9"/>
        <v>WASPADA</v>
      </c>
      <c r="AB9" s="53" t="str">
        <f t="shared" si="10"/>
        <v>2</v>
      </c>
      <c r="AC9" s="57"/>
    </row>
    <row r="10" spans="1:29" s="1" customFormat="1" x14ac:dyDescent="0.35">
      <c r="A10" s="8">
        <v>5</v>
      </c>
      <c r="B10" s="9">
        <v>6306</v>
      </c>
      <c r="C10" s="10" t="s">
        <v>603</v>
      </c>
      <c r="D10" s="81">
        <v>6306050</v>
      </c>
      <c r="E10" s="93" t="s">
        <v>643</v>
      </c>
      <c r="F10" s="83">
        <v>2018</v>
      </c>
      <c r="G10" s="82">
        <v>1073</v>
      </c>
      <c r="H10" s="83">
        <v>973</v>
      </c>
      <c r="I10" s="84">
        <v>952</v>
      </c>
      <c r="J10" s="85">
        <v>620</v>
      </c>
      <c r="K10" s="86">
        <v>282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  <c r="R10" s="49">
        <f t="shared" si="0"/>
        <v>1127.2</v>
      </c>
      <c r="S10" s="52">
        <f t="shared" si="1"/>
        <v>-74.982256919801287</v>
      </c>
      <c r="T10" s="53">
        <f t="shared" si="2"/>
        <v>1</v>
      </c>
      <c r="U10" s="53" t="str">
        <f t="shared" si="3"/>
        <v>RENTAN</v>
      </c>
      <c r="V10" s="49">
        <f t="shared" si="4"/>
        <v>0</v>
      </c>
      <c r="W10" s="52">
        <f t="shared" si="5"/>
        <v>0</v>
      </c>
      <c r="X10" s="53">
        <f t="shared" si="6"/>
        <v>3</v>
      </c>
      <c r="Y10" s="53" t="str">
        <f t="shared" si="7"/>
        <v>AMAN</v>
      </c>
      <c r="Z10" s="53">
        <f t="shared" si="8"/>
        <v>4</v>
      </c>
      <c r="AA10" s="53" t="str">
        <f t="shared" si="9"/>
        <v>WASPADA</v>
      </c>
      <c r="AB10" s="53" t="str">
        <f t="shared" si="10"/>
        <v>2</v>
      </c>
      <c r="AC10" s="57"/>
    </row>
    <row r="11" spans="1:29" s="1" customFormat="1" x14ac:dyDescent="0.35">
      <c r="A11" s="8">
        <v>6</v>
      </c>
      <c r="B11" s="9">
        <v>6306</v>
      </c>
      <c r="C11" s="10" t="s">
        <v>603</v>
      </c>
      <c r="D11" s="81">
        <v>6306060</v>
      </c>
      <c r="E11" s="93" t="s">
        <v>644</v>
      </c>
      <c r="F11" s="82">
        <v>1408</v>
      </c>
      <c r="G11" s="82">
        <v>852</v>
      </c>
      <c r="H11" s="83">
        <v>914</v>
      </c>
      <c r="I11" s="84">
        <v>883</v>
      </c>
      <c r="J11" s="85">
        <v>287</v>
      </c>
      <c r="K11" s="86">
        <v>170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6">
        <v>0</v>
      </c>
      <c r="R11" s="49">
        <f t="shared" si="0"/>
        <v>868.8</v>
      </c>
      <c r="S11" s="52">
        <f t="shared" si="1"/>
        <v>-80.432780847145494</v>
      </c>
      <c r="T11" s="53">
        <f t="shared" si="2"/>
        <v>1</v>
      </c>
      <c r="U11" s="53" t="str">
        <f t="shared" si="3"/>
        <v>RENTAN</v>
      </c>
      <c r="V11" s="49">
        <f t="shared" si="4"/>
        <v>0</v>
      </c>
      <c r="W11" s="52">
        <f t="shared" si="5"/>
        <v>0</v>
      </c>
      <c r="X11" s="53">
        <f t="shared" si="6"/>
        <v>3</v>
      </c>
      <c r="Y11" s="53" t="str">
        <f t="shared" si="7"/>
        <v>AMAN</v>
      </c>
      <c r="Z11" s="53">
        <f t="shared" si="8"/>
        <v>4</v>
      </c>
      <c r="AA11" s="53" t="str">
        <f t="shared" si="9"/>
        <v>WASPADA</v>
      </c>
      <c r="AB11" s="53" t="str">
        <f t="shared" si="10"/>
        <v>2</v>
      </c>
      <c r="AC11" s="57"/>
    </row>
    <row r="12" spans="1:29" s="1" customFormat="1" x14ac:dyDescent="0.35">
      <c r="A12" s="8">
        <v>7</v>
      </c>
      <c r="B12" s="9">
        <v>6306</v>
      </c>
      <c r="C12" s="10" t="s">
        <v>603</v>
      </c>
      <c r="D12" s="81">
        <v>6306070</v>
      </c>
      <c r="E12" s="93" t="s">
        <v>645</v>
      </c>
      <c r="F12" s="82">
        <v>1393</v>
      </c>
      <c r="G12" s="82">
        <v>2177</v>
      </c>
      <c r="H12" s="83">
        <v>1856</v>
      </c>
      <c r="I12" s="84">
        <v>1868</v>
      </c>
      <c r="J12" s="85">
        <v>1579</v>
      </c>
      <c r="K12" s="86">
        <v>371.5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6">
        <v>0</v>
      </c>
      <c r="R12" s="49">
        <f t="shared" si="0"/>
        <v>1774.6</v>
      </c>
      <c r="S12" s="52">
        <f t="shared" si="1"/>
        <v>-79.065704947593815</v>
      </c>
      <c r="T12" s="53">
        <f t="shared" si="2"/>
        <v>1</v>
      </c>
      <c r="U12" s="53" t="str">
        <f t="shared" si="3"/>
        <v>RENTAN</v>
      </c>
      <c r="V12" s="49">
        <f t="shared" si="4"/>
        <v>0</v>
      </c>
      <c r="W12" s="52">
        <f t="shared" si="5"/>
        <v>0</v>
      </c>
      <c r="X12" s="53">
        <f t="shared" si="6"/>
        <v>3</v>
      </c>
      <c r="Y12" s="53" t="str">
        <f t="shared" si="7"/>
        <v>AMAN</v>
      </c>
      <c r="Z12" s="53">
        <f t="shared" si="8"/>
        <v>4</v>
      </c>
      <c r="AA12" s="53" t="str">
        <f t="shared" si="9"/>
        <v>WASPADA</v>
      </c>
      <c r="AB12" s="53" t="str">
        <f t="shared" si="10"/>
        <v>2</v>
      </c>
      <c r="AC12" s="57"/>
    </row>
    <row r="13" spans="1:29" s="1" customFormat="1" x14ac:dyDescent="0.35">
      <c r="A13" s="8">
        <v>8</v>
      </c>
      <c r="B13" s="9">
        <v>6306</v>
      </c>
      <c r="C13" s="10" t="s">
        <v>603</v>
      </c>
      <c r="D13" s="81">
        <v>6306080</v>
      </c>
      <c r="E13" s="93" t="s">
        <v>646</v>
      </c>
      <c r="F13" s="82">
        <v>1495</v>
      </c>
      <c r="G13" s="82">
        <v>299</v>
      </c>
      <c r="H13" s="83">
        <v>500</v>
      </c>
      <c r="I13" s="84">
        <v>534</v>
      </c>
      <c r="J13" s="85">
        <v>55</v>
      </c>
      <c r="K13" s="86">
        <v>181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6">
        <v>0</v>
      </c>
      <c r="R13" s="49">
        <f t="shared" si="0"/>
        <v>576.6</v>
      </c>
      <c r="S13" s="52">
        <f t="shared" si="1"/>
        <v>-68.609087755809924</v>
      </c>
      <c r="T13" s="53">
        <f t="shared" si="2"/>
        <v>1</v>
      </c>
      <c r="U13" s="53" t="str">
        <f t="shared" si="3"/>
        <v>RENTAN</v>
      </c>
      <c r="V13" s="49">
        <f t="shared" si="4"/>
        <v>0</v>
      </c>
      <c r="W13" s="52">
        <f t="shared" si="5"/>
        <v>0</v>
      </c>
      <c r="X13" s="53">
        <f t="shared" si="6"/>
        <v>3</v>
      </c>
      <c r="Y13" s="53" t="str">
        <f t="shared" si="7"/>
        <v>AMAN</v>
      </c>
      <c r="Z13" s="53">
        <f t="shared" si="8"/>
        <v>4</v>
      </c>
      <c r="AA13" s="53" t="str">
        <f t="shared" si="9"/>
        <v>WASPADA</v>
      </c>
      <c r="AB13" s="53" t="str">
        <f t="shared" si="10"/>
        <v>2</v>
      </c>
      <c r="AC13" s="57"/>
    </row>
    <row r="14" spans="1:29" s="1" customFormat="1" x14ac:dyDescent="0.35">
      <c r="A14" s="8">
        <v>9</v>
      </c>
      <c r="B14" s="9">
        <v>6306</v>
      </c>
      <c r="C14" s="10" t="s">
        <v>603</v>
      </c>
      <c r="D14" s="81">
        <v>6306090</v>
      </c>
      <c r="E14" s="93" t="s">
        <v>647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6">
        <v>0</v>
      </c>
      <c r="L14" s="87">
        <v>0</v>
      </c>
      <c r="M14" s="87">
        <v>0</v>
      </c>
      <c r="N14" s="87">
        <v>0</v>
      </c>
      <c r="O14" s="87">
        <v>0</v>
      </c>
      <c r="P14" s="87">
        <v>0</v>
      </c>
      <c r="Q14" s="87">
        <v>0</v>
      </c>
      <c r="R14" s="49">
        <f t="shared" si="0"/>
        <v>0</v>
      </c>
      <c r="S14" s="52">
        <f t="shared" si="1"/>
        <v>0</v>
      </c>
      <c r="T14" s="53">
        <f t="shared" si="2"/>
        <v>2</v>
      </c>
      <c r="U14" s="53" t="str">
        <f t="shared" si="3"/>
        <v>WASPADA</v>
      </c>
      <c r="V14" s="49">
        <f t="shared" si="4"/>
        <v>0</v>
      </c>
      <c r="W14" s="52">
        <f t="shared" si="5"/>
        <v>0</v>
      </c>
      <c r="X14" s="53">
        <f t="shared" si="6"/>
        <v>3</v>
      </c>
      <c r="Y14" s="53" t="str">
        <f t="shared" si="7"/>
        <v>AMAN</v>
      </c>
      <c r="Z14" s="53">
        <f t="shared" si="8"/>
        <v>5</v>
      </c>
      <c r="AA14" s="53" t="str">
        <f t="shared" si="9"/>
        <v>WASPADA</v>
      </c>
      <c r="AB14" s="53" t="str">
        <f t="shared" si="10"/>
        <v>2</v>
      </c>
      <c r="AC14" s="57"/>
    </row>
    <row r="15" spans="1:29" s="1" customFormat="1" x14ac:dyDescent="0.35">
      <c r="A15" s="8">
        <v>10</v>
      </c>
      <c r="B15" s="9">
        <v>6306</v>
      </c>
      <c r="C15" s="10" t="s">
        <v>603</v>
      </c>
      <c r="D15" s="81">
        <v>6306091</v>
      </c>
      <c r="E15" s="93" t="s">
        <v>648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6">
        <v>0</v>
      </c>
      <c r="L15" s="87">
        <v>0</v>
      </c>
      <c r="M15" s="87">
        <v>0</v>
      </c>
      <c r="N15" s="87">
        <v>0</v>
      </c>
      <c r="O15" s="87">
        <v>0</v>
      </c>
      <c r="P15" s="87">
        <v>0</v>
      </c>
      <c r="Q15" s="87">
        <v>0</v>
      </c>
      <c r="R15" s="49">
        <f t="shared" si="0"/>
        <v>0</v>
      </c>
      <c r="S15" s="52">
        <f t="shared" si="1"/>
        <v>0</v>
      </c>
      <c r="T15" s="53">
        <f t="shared" si="2"/>
        <v>2</v>
      </c>
      <c r="U15" s="53" t="str">
        <f t="shared" si="3"/>
        <v>WASPADA</v>
      </c>
      <c r="V15" s="49">
        <f t="shared" si="4"/>
        <v>0</v>
      </c>
      <c r="W15" s="52">
        <f t="shared" si="5"/>
        <v>0</v>
      </c>
      <c r="X15" s="53">
        <f t="shared" si="6"/>
        <v>3</v>
      </c>
      <c r="Y15" s="53" t="str">
        <f t="shared" si="7"/>
        <v>AMAN</v>
      </c>
      <c r="Z15" s="53">
        <f t="shared" si="8"/>
        <v>5</v>
      </c>
      <c r="AA15" s="53" t="str">
        <f t="shared" si="9"/>
        <v>WASPADA</v>
      </c>
      <c r="AB15" s="53" t="str">
        <f t="shared" si="10"/>
        <v>2</v>
      </c>
      <c r="AC15" s="57"/>
    </row>
    <row r="16" spans="1:29" s="1" customFormat="1" x14ac:dyDescent="0.35">
      <c r="A16" s="8">
        <v>11</v>
      </c>
      <c r="B16" s="9">
        <v>6306</v>
      </c>
      <c r="C16" s="10" t="s">
        <v>603</v>
      </c>
      <c r="D16" s="81">
        <v>6306100</v>
      </c>
      <c r="E16" s="93" t="s">
        <v>649</v>
      </c>
      <c r="F16" s="80">
        <v>0</v>
      </c>
      <c r="G16" s="80">
        <v>0</v>
      </c>
      <c r="H16" s="80">
        <v>0</v>
      </c>
      <c r="I16" s="80">
        <v>0</v>
      </c>
      <c r="J16" s="85">
        <v>1</v>
      </c>
      <c r="K16" s="86">
        <v>0</v>
      </c>
      <c r="L16" s="87">
        <v>0</v>
      </c>
      <c r="M16" s="87">
        <v>0</v>
      </c>
      <c r="N16" s="87">
        <v>0</v>
      </c>
      <c r="O16" s="87">
        <v>0</v>
      </c>
      <c r="P16" s="87">
        <v>0</v>
      </c>
      <c r="Q16" s="87">
        <v>0</v>
      </c>
      <c r="R16" s="49">
        <f t="shared" si="0"/>
        <v>0.2</v>
      </c>
      <c r="S16" s="52">
        <f t="shared" si="1"/>
        <v>-100</v>
      </c>
      <c r="T16" s="53">
        <f t="shared" si="2"/>
        <v>1</v>
      </c>
      <c r="U16" s="53" t="str">
        <f t="shared" si="3"/>
        <v>RENTAN</v>
      </c>
      <c r="V16" s="49">
        <f t="shared" si="4"/>
        <v>0</v>
      </c>
      <c r="W16" s="52">
        <f t="shared" si="5"/>
        <v>0</v>
      </c>
      <c r="X16" s="53">
        <f t="shared" si="6"/>
        <v>3</v>
      </c>
      <c r="Y16" s="53" t="str">
        <f t="shared" si="7"/>
        <v>AMAN</v>
      </c>
      <c r="Z16" s="53">
        <f t="shared" si="8"/>
        <v>4</v>
      </c>
      <c r="AA16" s="53" t="str">
        <f t="shared" si="9"/>
        <v>WASPADA</v>
      </c>
      <c r="AB16" s="53" t="str">
        <f t="shared" si="10"/>
        <v>2</v>
      </c>
      <c r="AC16" s="57"/>
    </row>
    <row r="17" spans="1:29" s="46" customFormat="1" x14ac:dyDescent="0.35">
      <c r="A17" s="14"/>
      <c r="B17" s="9"/>
      <c r="C17" s="10" t="s">
        <v>603</v>
      </c>
      <c r="D17" s="15" t="s">
        <v>597</v>
      </c>
      <c r="E17" s="16" t="s">
        <v>597</v>
      </c>
      <c r="F17" s="75">
        <f t="shared" ref="F17:Q17" si="11">SUM(F6:F16)</f>
        <v>10200</v>
      </c>
      <c r="G17" s="75">
        <f t="shared" si="11"/>
        <v>9096</v>
      </c>
      <c r="H17" s="75">
        <f t="shared" si="11"/>
        <v>7722</v>
      </c>
      <c r="I17" s="75">
        <f t="shared" si="11"/>
        <v>7573</v>
      </c>
      <c r="J17" s="75">
        <f t="shared" si="11"/>
        <v>4853</v>
      </c>
      <c r="K17" s="75">
        <f t="shared" si="11"/>
        <v>2204.5</v>
      </c>
      <c r="L17" s="75">
        <f t="shared" si="11"/>
        <v>0</v>
      </c>
      <c r="M17" s="75">
        <f t="shared" si="11"/>
        <v>0</v>
      </c>
      <c r="N17" s="75">
        <f t="shared" si="11"/>
        <v>0</v>
      </c>
      <c r="O17" s="75">
        <f t="shared" si="11"/>
        <v>0</v>
      </c>
      <c r="P17" s="75">
        <f t="shared" si="11"/>
        <v>0</v>
      </c>
      <c r="Q17" s="75">
        <f t="shared" si="11"/>
        <v>0</v>
      </c>
      <c r="R17" s="50">
        <f t="shared" si="0"/>
        <v>7888.8</v>
      </c>
      <c r="S17" s="54">
        <f t="shared" si="1"/>
        <v>-72.05531893317108</v>
      </c>
      <c r="T17" s="55">
        <f t="shared" si="2"/>
        <v>1</v>
      </c>
      <c r="U17" s="55" t="str">
        <f t="shared" si="3"/>
        <v>RENTAN</v>
      </c>
      <c r="V17" s="50">
        <f t="shared" si="4"/>
        <v>0</v>
      </c>
      <c r="W17" s="56">
        <f>IF(ISERROR(((Q17-V17)/V17)*100),0,((Q17-V17)/V17)*100)+0.00001</f>
        <v>1.0000000000000001E-5</v>
      </c>
      <c r="X17" s="55">
        <f t="shared" si="6"/>
        <v>2</v>
      </c>
      <c r="Y17" s="55" t="str">
        <f t="shared" si="7"/>
        <v>WASPADA</v>
      </c>
      <c r="Z17" s="55">
        <f t="shared" si="8"/>
        <v>3</v>
      </c>
      <c r="AA17" s="55" t="str">
        <f t="shared" si="9"/>
        <v>RENTAN</v>
      </c>
      <c r="AB17" s="55" t="str">
        <f t="shared" si="10"/>
        <v>1</v>
      </c>
      <c r="AC17" s="58"/>
    </row>
    <row r="19" spans="1:29" x14ac:dyDescent="0.35">
      <c r="A19" t="s">
        <v>722</v>
      </c>
      <c r="G19" t="s">
        <v>624</v>
      </c>
    </row>
    <row r="21" spans="1:29" s="45" customFormat="1" ht="15.5" x14ac:dyDescent="0.35">
      <c r="A21" s="334" t="s">
        <v>1</v>
      </c>
      <c r="B21" s="313" t="s">
        <v>598</v>
      </c>
      <c r="C21" s="334" t="s">
        <v>3</v>
      </c>
      <c r="D21" s="313" t="s">
        <v>600</v>
      </c>
      <c r="E21" s="316" t="s">
        <v>601</v>
      </c>
      <c r="F21" s="327" t="s">
        <v>4</v>
      </c>
      <c r="G21" s="327"/>
      <c r="H21" s="327"/>
      <c r="I21" s="327"/>
      <c r="J21" s="327"/>
      <c r="K21" s="327"/>
      <c r="L21" s="329" t="s">
        <v>5</v>
      </c>
      <c r="M21" s="329"/>
      <c r="N21" s="329"/>
      <c r="O21" s="329"/>
      <c r="P21" s="329"/>
      <c r="Q21" s="329"/>
      <c r="R21" s="327" t="s">
        <v>4</v>
      </c>
      <c r="S21" s="327"/>
      <c r="T21" s="327"/>
      <c r="U21" s="327"/>
      <c r="V21" s="329" t="s">
        <v>5</v>
      </c>
      <c r="W21" s="329"/>
      <c r="X21" s="329"/>
      <c r="Y21" s="329"/>
      <c r="Z21" s="330" t="s">
        <v>6</v>
      </c>
      <c r="AA21" s="330"/>
      <c r="AB21" s="330"/>
    </row>
    <row r="22" spans="1:29" s="45" customFormat="1" ht="15.75" customHeight="1" x14ac:dyDescent="0.35">
      <c r="A22" s="334"/>
      <c r="B22" s="314"/>
      <c r="C22" s="334"/>
      <c r="D22" s="314"/>
      <c r="E22" s="317"/>
      <c r="F22" s="327" t="s">
        <v>7</v>
      </c>
      <c r="G22" s="327"/>
      <c r="H22" s="327"/>
      <c r="I22" s="327"/>
      <c r="J22" s="327"/>
      <c r="K22" s="328" t="s">
        <v>8</v>
      </c>
      <c r="L22" s="329" t="s">
        <v>7</v>
      </c>
      <c r="M22" s="329"/>
      <c r="N22" s="329"/>
      <c r="O22" s="329"/>
      <c r="P22" s="329"/>
      <c r="Q22" s="331" t="s">
        <v>8</v>
      </c>
      <c r="R22" s="328" t="s">
        <v>9</v>
      </c>
      <c r="S22" s="327" t="s">
        <v>10</v>
      </c>
      <c r="T22" s="327"/>
      <c r="U22" s="327"/>
      <c r="V22" s="333" t="s">
        <v>9</v>
      </c>
      <c r="W22" s="329" t="s">
        <v>10</v>
      </c>
      <c r="X22" s="329"/>
      <c r="Y22" s="329"/>
      <c r="Z22" s="330"/>
      <c r="AA22" s="330"/>
      <c r="AB22" s="330"/>
    </row>
    <row r="23" spans="1:29" s="45" customFormat="1" ht="15.5" x14ac:dyDescent="0.35">
      <c r="A23" s="334"/>
      <c r="B23" s="315"/>
      <c r="C23" s="334"/>
      <c r="D23" s="315"/>
      <c r="E23" s="318"/>
      <c r="F23" s="47">
        <v>2019</v>
      </c>
      <c r="G23" s="47">
        <v>2020</v>
      </c>
      <c r="H23" s="47">
        <v>2021</v>
      </c>
      <c r="I23" s="47">
        <v>2022</v>
      </c>
      <c r="J23" s="47">
        <v>2023</v>
      </c>
      <c r="K23" s="328"/>
      <c r="L23" s="89">
        <v>2019</v>
      </c>
      <c r="M23" s="89">
        <v>2020</v>
      </c>
      <c r="N23" s="89">
        <v>2021</v>
      </c>
      <c r="O23" s="89">
        <v>2022</v>
      </c>
      <c r="P23" s="89">
        <v>2023</v>
      </c>
      <c r="Q23" s="332"/>
      <c r="R23" s="328" t="s">
        <v>9</v>
      </c>
      <c r="S23" s="47" t="s">
        <v>11</v>
      </c>
      <c r="T23" s="47" t="s">
        <v>12</v>
      </c>
      <c r="U23" s="47" t="s">
        <v>13</v>
      </c>
      <c r="V23" s="333" t="s">
        <v>9</v>
      </c>
      <c r="W23" s="48" t="s">
        <v>11</v>
      </c>
      <c r="X23" s="48" t="s">
        <v>12</v>
      </c>
      <c r="Y23" s="48" t="s">
        <v>13</v>
      </c>
      <c r="Z23" s="51" t="s">
        <v>11</v>
      </c>
      <c r="AA23" s="51" t="s">
        <v>13</v>
      </c>
      <c r="AB23" s="51" t="s">
        <v>14</v>
      </c>
    </row>
    <row r="24" spans="1:29" s="1" customFormat="1" x14ac:dyDescent="0.35">
      <c r="A24" s="8">
        <v>1</v>
      </c>
      <c r="B24" s="9">
        <v>6306</v>
      </c>
      <c r="C24" s="10" t="s">
        <v>603</v>
      </c>
      <c r="D24" s="81">
        <v>6306010</v>
      </c>
      <c r="E24" s="93" t="s">
        <v>639</v>
      </c>
      <c r="F24" s="82">
        <v>421</v>
      </c>
      <c r="G24" s="82" t="s">
        <v>604</v>
      </c>
      <c r="H24" s="82" t="s">
        <v>604</v>
      </c>
      <c r="I24" s="82">
        <v>73</v>
      </c>
      <c r="J24" s="82">
        <v>781</v>
      </c>
      <c r="K24" s="82">
        <v>810</v>
      </c>
      <c r="L24" s="86">
        <v>0</v>
      </c>
      <c r="M24" s="86">
        <v>0</v>
      </c>
      <c r="N24" s="86">
        <v>0</v>
      </c>
      <c r="O24" s="86">
        <v>0</v>
      </c>
      <c r="P24" s="86">
        <v>47</v>
      </c>
      <c r="Q24" s="86">
        <v>0</v>
      </c>
      <c r="R24" s="49">
        <f t="shared" ref="R24:R35" si="12">IF(ISERROR(AVERAGE(F24:J24)),0,AVERAGE(F24:J24))</f>
        <v>425</v>
      </c>
      <c r="S24" s="52">
        <f t="shared" ref="S24:S35" si="13">IF(ISERROR(((K24-R24)/R24)*100),0,((K24-R24)/R24)*100)</f>
        <v>90.588235294117652</v>
      </c>
      <c r="T24" s="53">
        <f t="shared" ref="T24:T35" si="14">IF(S24="","",IF(S24&gt;=5,3,IF(S24&lt;-5,1,2)))</f>
        <v>3</v>
      </c>
      <c r="U24" s="53" t="str">
        <f t="shared" ref="U24:U35" si="15">IF(T24="","",IF(T24=3,"AMAN",IF(T24=1,"RENTAN","WASPADA")))</f>
        <v>AMAN</v>
      </c>
      <c r="V24" s="49">
        <f t="shared" ref="V24:V35" si="16">IF(ISERROR(AVERAGE(L24:P24)),0,AVERAGE(L24:P24))</f>
        <v>9.4</v>
      </c>
      <c r="W24" s="52">
        <f t="shared" ref="W24:W34" si="17">IF(ISERROR(((Q24-V24)/V24)*100),0,((Q24-V24)/V24)*100)</f>
        <v>-100</v>
      </c>
      <c r="X24" s="53">
        <f t="shared" ref="X24:X35" si="18">IF(W24="","",IF(W24&lt;-5,3,IF(W24&gt;=5,1,IF(W24=0,3,2))))</f>
        <v>3</v>
      </c>
      <c r="Y24" s="53" t="str">
        <f t="shared" ref="Y24:Y35" si="19">IF(X24="","",IF(X24=3,"AMAN",IF(X24=1,"RENTAN","WASPADA")))</f>
        <v>AMAN</v>
      </c>
      <c r="Z24" s="53">
        <f t="shared" ref="Z24:Z35" si="20">T24+X24</f>
        <v>6</v>
      </c>
      <c r="AA24" s="53" t="str">
        <f t="shared" ref="AA24:AA35" si="21">IF(Z24="","",IF(Z24&lt;=3,"RENTAN",IF(Z24&gt;5,"AMAN","WASPADA")))</f>
        <v>AMAN</v>
      </c>
      <c r="AB24" s="53" t="str">
        <f t="shared" ref="AB24:AB35" si="22">IF(AA24="","",IF(AA24="AMAN","3",IF(AA24="RENTAN","1","2")))</f>
        <v>3</v>
      </c>
      <c r="AC24" s="57"/>
    </row>
    <row r="25" spans="1:29" s="1" customFormat="1" x14ac:dyDescent="0.35">
      <c r="A25" s="8">
        <v>2</v>
      </c>
      <c r="B25" s="9">
        <v>6306</v>
      </c>
      <c r="C25" s="10" t="s">
        <v>603</v>
      </c>
      <c r="D25" s="81">
        <v>6306020</v>
      </c>
      <c r="E25" s="93" t="s">
        <v>640</v>
      </c>
      <c r="F25" s="82">
        <v>0</v>
      </c>
      <c r="G25" s="82" t="s">
        <v>604</v>
      </c>
      <c r="H25" s="82" t="s">
        <v>604</v>
      </c>
      <c r="I25" s="82">
        <v>7</v>
      </c>
      <c r="J25" s="82">
        <v>0</v>
      </c>
      <c r="K25" s="82">
        <v>0</v>
      </c>
      <c r="L25" s="87">
        <v>0</v>
      </c>
      <c r="M25" s="87">
        <v>0</v>
      </c>
      <c r="N25" s="87">
        <v>0</v>
      </c>
      <c r="O25" s="87">
        <v>0</v>
      </c>
      <c r="P25" s="87">
        <v>0</v>
      </c>
      <c r="Q25" s="87">
        <v>0</v>
      </c>
      <c r="R25" s="49">
        <f t="shared" si="12"/>
        <v>2.3333333333333335</v>
      </c>
      <c r="S25" s="52">
        <f t="shared" si="13"/>
        <v>-100</v>
      </c>
      <c r="T25" s="53">
        <f t="shared" si="14"/>
        <v>1</v>
      </c>
      <c r="U25" s="53" t="str">
        <f t="shared" si="15"/>
        <v>RENTAN</v>
      </c>
      <c r="V25" s="49">
        <f t="shared" si="16"/>
        <v>0</v>
      </c>
      <c r="W25" s="52">
        <f t="shared" si="17"/>
        <v>0</v>
      </c>
      <c r="X25" s="53">
        <f t="shared" si="18"/>
        <v>3</v>
      </c>
      <c r="Y25" s="53" t="str">
        <f t="shared" si="19"/>
        <v>AMAN</v>
      </c>
      <c r="Z25" s="53">
        <f t="shared" si="20"/>
        <v>4</v>
      </c>
      <c r="AA25" s="53" t="str">
        <f t="shared" si="21"/>
        <v>WASPADA</v>
      </c>
      <c r="AB25" s="53" t="str">
        <f t="shared" si="22"/>
        <v>2</v>
      </c>
      <c r="AC25" s="57"/>
    </row>
    <row r="26" spans="1:29" s="1" customFormat="1" x14ac:dyDescent="0.35">
      <c r="A26" s="8">
        <v>3</v>
      </c>
      <c r="B26" s="9">
        <v>6306</v>
      </c>
      <c r="C26" s="10" t="s">
        <v>603</v>
      </c>
      <c r="D26" s="81">
        <v>6306030</v>
      </c>
      <c r="E26" s="93" t="s">
        <v>641</v>
      </c>
      <c r="F26" s="83">
        <v>536</v>
      </c>
      <c r="G26" s="82">
        <v>123</v>
      </c>
      <c r="H26" s="82">
        <v>100</v>
      </c>
      <c r="I26" s="82">
        <v>476</v>
      </c>
      <c r="J26" s="82">
        <v>918</v>
      </c>
      <c r="K26" s="82">
        <v>967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6">
        <v>0</v>
      </c>
      <c r="R26" s="49">
        <f t="shared" si="12"/>
        <v>430.6</v>
      </c>
      <c r="S26" s="52">
        <f t="shared" si="13"/>
        <v>124.5703669298653</v>
      </c>
      <c r="T26" s="53">
        <f t="shared" si="14"/>
        <v>3</v>
      </c>
      <c r="U26" s="53" t="str">
        <f t="shared" si="15"/>
        <v>AMAN</v>
      </c>
      <c r="V26" s="49">
        <f t="shared" si="16"/>
        <v>0</v>
      </c>
      <c r="W26" s="52">
        <f t="shared" si="17"/>
        <v>0</v>
      </c>
      <c r="X26" s="53">
        <f t="shared" si="18"/>
        <v>3</v>
      </c>
      <c r="Y26" s="53" t="str">
        <f t="shared" si="19"/>
        <v>AMAN</v>
      </c>
      <c r="Z26" s="53">
        <f t="shared" si="20"/>
        <v>6</v>
      </c>
      <c r="AA26" s="53" t="str">
        <f t="shared" si="21"/>
        <v>AMAN</v>
      </c>
      <c r="AB26" s="53" t="str">
        <f t="shared" si="22"/>
        <v>3</v>
      </c>
      <c r="AC26" s="57"/>
    </row>
    <row r="27" spans="1:29" s="1" customFormat="1" x14ac:dyDescent="0.35">
      <c r="A27" s="8">
        <v>4</v>
      </c>
      <c r="B27" s="9">
        <v>6306</v>
      </c>
      <c r="C27" s="10" t="s">
        <v>603</v>
      </c>
      <c r="D27" s="81">
        <v>6306040</v>
      </c>
      <c r="E27" s="93" t="s">
        <v>642</v>
      </c>
      <c r="F27" s="83">
        <v>710</v>
      </c>
      <c r="G27" s="82">
        <v>408</v>
      </c>
      <c r="H27" s="82">
        <v>546</v>
      </c>
      <c r="I27" s="82">
        <v>510</v>
      </c>
      <c r="J27" s="82">
        <v>421</v>
      </c>
      <c r="K27" s="82">
        <v>1974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6">
        <v>40</v>
      </c>
      <c r="R27" s="49">
        <f t="shared" si="12"/>
        <v>519</v>
      </c>
      <c r="S27" s="52">
        <f t="shared" si="13"/>
        <v>280.34682080924853</v>
      </c>
      <c r="T27" s="53">
        <f t="shared" si="14"/>
        <v>3</v>
      </c>
      <c r="U27" s="53" t="str">
        <f t="shared" si="15"/>
        <v>AMAN</v>
      </c>
      <c r="V27" s="49">
        <f t="shared" si="16"/>
        <v>0</v>
      </c>
      <c r="W27" s="52">
        <f t="shared" si="17"/>
        <v>0</v>
      </c>
      <c r="X27" s="53">
        <f t="shared" si="18"/>
        <v>3</v>
      </c>
      <c r="Y27" s="53" t="str">
        <f t="shared" si="19"/>
        <v>AMAN</v>
      </c>
      <c r="Z27" s="53">
        <f t="shared" si="20"/>
        <v>6</v>
      </c>
      <c r="AA27" s="53" t="str">
        <f t="shared" si="21"/>
        <v>AMAN</v>
      </c>
      <c r="AB27" s="53" t="str">
        <f t="shared" si="22"/>
        <v>3</v>
      </c>
      <c r="AC27" s="57"/>
    </row>
    <row r="28" spans="1:29" s="1" customFormat="1" x14ac:dyDescent="0.35">
      <c r="A28" s="8">
        <v>5</v>
      </c>
      <c r="B28" s="9">
        <v>6306</v>
      </c>
      <c r="C28" s="10" t="s">
        <v>603</v>
      </c>
      <c r="D28" s="81">
        <v>6306050</v>
      </c>
      <c r="E28" s="93" t="s">
        <v>643</v>
      </c>
      <c r="F28" s="83">
        <v>146</v>
      </c>
      <c r="G28" s="82">
        <v>1403</v>
      </c>
      <c r="H28" s="82">
        <v>713</v>
      </c>
      <c r="I28" s="82">
        <v>367</v>
      </c>
      <c r="J28" s="82">
        <v>688</v>
      </c>
      <c r="K28" s="82">
        <v>629</v>
      </c>
      <c r="L28" s="86">
        <v>0</v>
      </c>
      <c r="M28" s="86">
        <v>0</v>
      </c>
      <c r="N28" s="86">
        <v>0</v>
      </c>
      <c r="O28" s="86">
        <v>0</v>
      </c>
      <c r="P28" s="86">
        <v>26</v>
      </c>
      <c r="Q28" s="86">
        <v>0</v>
      </c>
      <c r="R28" s="49">
        <f t="shared" si="12"/>
        <v>663.4</v>
      </c>
      <c r="S28" s="52">
        <f t="shared" si="13"/>
        <v>-5.1854085016581219</v>
      </c>
      <c r="T28" s="53">
        <f t="shared" si="14"/>
        <v>1</v>
      </c>
      <c r="U28" s="53" t="str">
        <f t="shared" si="15"/>
        <v>RENTAN</v>
      </c>
      <c r="V28" s="49">
        <f t="shared" si="16"/>
        <v>5.2</v>
      </c>
      <c r="W28" s="52">
        <f t="shared" si="17"/>
        <v>-100</v>
      </c>
      <c r="X28" s="53">
        <f t="shared" si="18"/>
        <v>3</v>
      </c>
      <c r="Y28" s="53" t="str">
        <f t="shared" si="19"/>
        <v>AMAN</v>
      </c>
      <c r="Z28" s="53">
        <f t="shared" si="20"/>
        <v>4</v>
      </c>
      <c r="AA28" s="53" t="str">
        <f t="shared" si="21"/>
        <v>WASPADA</v>
      </c>
      <c r="AB28" s="53" t="str">
        <f t="shared" si="22"/>
        <v>2</v>
      </c>
      <c r="AC28" s="57"/>
    </row>
    <row r="29" spans="1:29" s="1" customFormat="1" x14ac:dyDescent="0.35">
      <c r="A29" s="8">
        <v>6</v>
      </c>
      <c r="B29" s="9">
        <v>6306</v>
      </c>
      <c r="C29" s="10" t="s">
        <v>603</v>
      </c>
      <c r="D29" s="81">
        <v>6306060</v>
      </c>
      <c r="E29" s="93" t="s">
        <v>644</v>
      </c>
      <c r="F29" s="82">
        <v>1184</v>
      </c>
      <c r="G29" s="82">
        <v>1229</v>
      </c>
      <c r="H29" s="82">
        <v>1000</v>
      </c>
      <c r="I29" s="82">
        <v>774</v>
      </c>
      <c r="J29" s="82">
        <v>1103</v>
      </c>
      <c r="K29" s="82">
        <v>1180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49">
        <f t="shared" si="12"/>
        <v>1058</v>
      </c>
      <c r="S29" s="52">
        <f t="shared" si="13"/>
        <v>11.531190926275993</v>
      </c>
      <c r="T29" s="53">
        <f t="shared" si="14"/>
        <v>3</v>
      </c>
      <c r="U29" s="53" t="str">
        <f t="shared" si="15"/>
        <v>AMAN</v>
      </c>
      <c r="V29" s="49">
        <f t="shared" si="16"/>
        <v>0</v>
      </c>
      <c r="W29" s="52">
        <f t="shared" si="17"/>
        <v>0</v>
      </c>
      <c r="X29" s="53">
        <f t="shared" si="18"/>
        <v>3</v>
      </c>
      <c r="Y29" s="53" t="str">
        <f t="shared" si="19"/>
        <v>AMAN</v>
      </c>
      <c r="Z29" s="53">
        <f t="shared" si="20"/>
        <v>6</v>
      </c>
      <c r="AA29" s="53" t="str">
        <f t="shared" si="21"/>
        <v>AMAN</v>
      </c>
      <c r="AB29" s="53" t="str">
        <f t="shared" si="22"/>
        <v>3</v>
      </c>
      <c r="AC29" s="57"/>
    </row>
    <row r="30" spans="1:29" s="1" customFormat="1" x14ac:dyDescent="0.35">
      <c r="A30" s="8">
        <v>7</v>
      </c>
      <c r="B30" s="9">
        <v>6306</v>
      </c>
      <c r="C30" s="10" t="s">
        <v>603</v>
      </c>
      <c r="D30" s="81">
        <v>6306070</v>
      </c>
      <c r="E30" s="93" t="s">
        <v>645</v>
      </c>
      <c r="F30" s="82">
        <v>1756</v>
      </c>
      <c r="G30" s="82">
        <v>350</v>
      </c>
      <c r="H30" s="82">
        <v>658</v>
      </c>
      <c r="I30" s="82">
        <v>886</v>
      </c>
      <c r="J30" s="82">
        <v>708</v>
      </c>
      <c r="K30" s="82">
        <v>1500.5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49">
        <f t="shared" si="12"/>
        <v>871.6</v>
      </c>
      <c r="S30" s="52">
        <f t="shared" si="13"/>
        <v>72.154658100045893</v>
      </c>
      <c r="T30" s="53">
        <f t="shared" si="14"/>
        <v>3</v>
      </c>
      <c r="U30" s="53" t="str">
        <f t="shared" si="15"/>
        <v>AMAN</v>
      </c>
      <c r="V30" s="49">
        <f t="shared" si="16"/>
        <v>0</v>
      </c>
      <c r="W30" s="52">
        <f t="shared" si="17"/>
        <v>0</v>
      </c>
      <c r="X30" s="53">
        <f t="shared" si="18"/>
        <v>3</v>
      </c>
      <c r="Y30" s="53" t="str">
        <f t="shared" si="19"/>
        <v>AMAN</v>
      </c>
      <c r="Z30" s="53">
        <f t="shared" si="20"/>
        <v>6</v>
      </c>
      <c r="AA30" s="53" t="str">
        <f t="shared" si="21"/>
        <v>AMAN</v>
      </c>
      <c r="AB30" s="53" t="str">
        <f t="shared" si="22"/>
        <v>3</v>
      </c>
      <c r="AC30" s="57"/>
    </row>
    <row r="31" spans="1:29" s="1" customFormat="1" x14ac:dyDescent="0.35">
      <c r="A31" s="8">
        <v>8</v>
      </c>
      <c r="B31" s="9">
        <v>6306</v>
      </c>
      <c r="C31" s="10" t="s">
        <v>603</v>
      </c>
      <c r="D31" s="81">
        <v>6306080</v>
      </c>
      <c r="E31" s="93" t="s">
        <v>646</v>
      </c>
      <c r="F31" s="82">
        <v>470</v>
      </c>
      <c r="G31" s="82">
        <v>560</v>
      </c>
      <c r="H31" s="82">
        <v>569</v>
      </c>
      <c r="I31" s="82">
        <v>549</v>
      </c>
      <c r="J31" s="82">
        <v>90</v>
      </c>
      <c r="K31" s="82">
        <v>79</v>
      </c>
      <c r="L31" s="86">
        <v>0</v>
      </c>
      <c r="M31" s="86">
        <v>0</v>
      </c>
      <c r="N31" s="86">
        <v>0</v>
      </c>
      <c r="O31" s="86">
        <v>0</v>
      </c>
      <c r="P31" s="86">
        <v>7</v>
      </c>
      <c r="Q31" s="86">
        <v>0</v>
      </c>
      <c r="R31" s="49">
        <f t="shared" si="12"/>
        <v>447.6</v>
      </c>
      <c r="S31" s="52">
        <f t="shared" si="13"/>
        <v>-82.350312779267199</v>
      </c>
      <c r="T31" s="53">
        <f t="shared" si="14"/>
        <v>1</v>
      </c>
      <c r="U31" s="53" t="str">
        <f t="shared" si="15"/>
        <v>RENTAN</v>
      </c>
      <c r="V31" s="49">
        <f t="shared" si="16"/>
        <v>1.4</v>
      </c>
      <c r="W31" s="52">
        <f t="shared" si="17"/>
        <v>-100</v>
      </c>
      <c r="X31" s="53">
        <f t="shared" si="18"/>
        <v>3</v>
      </c>
      <c r="Y31" s="53" t="str">
        <f t="shared" si="19"/>
        <v>AMAN</v>
      </c>
      <c r="Z31" s="53">
        <f t="shared" si="20"/>
        <v>4</v>
      </c>
      <c r="AA31" s="53" t="str">
        <f t="shared" si="21"/>
        <v>WASPADA</v>
      </c>
      <c r="AB31" s="53" t="str">
        <f t="shared" si="22"/>
        <v>2</v>
      </c>
      <c r="AC31" s="57"/>
    </row>
    <row r="32" spans="1:29" s="1" customFormat="1" x14ac:dyDescent="0.35">
      <c r="A32" s="8">
        <v>9</v>
      </c>
      <c r="B32" s="9">
        <v>6306</v>
      </c>
      <c r="C32" s="10" t="s">
        <v>603</v>
      </c>
      <c r="D32" s="81">
        <v>6306090</v>
      </c>
      <c r="E32" s="93" t="s">
        <v>647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7">
        <v>0</v>
      </c>
      <c r="M32" s="87">
        <v>0</v>
      </c>
      <c r="N32" s="87">
        <v>0</v>
      </c>
      <c r="O32" s="87">
        <v>0</v>
      </c>
      <c r="P32" s="87">
        <v>0</v>
      </c>
      <c r="Q32" s="87">
        <v>12</v>
      </c>
      <c r="R32" s="49">
        <f t="shared" si="12"/>
        <v>0</v>
      </c>
      <c r="S32" s="52">
        <f t="shared" si="13"/>
        <v>0</v>
      </c>
      <c r="T32" s="53">
        <f t="shared" si="14"/>
        <v>2</v>
      </c>
      <c r="U32" s="53" t="str">
        <f t="shared" si="15"/>
        <v>WASPADA</v>
      </c>
      <c r="V32" s="49">
        <f t="shared" si="16"/>
        <v>0</v>
      </c>
      <c r="W32" s="52">
        <f t="shared" si="17"/>
        <v>0</v>
      </c>
      <c r="X32" s="53">
        <f t="shared" si="18"/>
        <v>3</v>
      </c>
      <c r="Y32" s="53" t="str">
        <f t="shared" si="19"/>
        <v>AMAN</v>
      </c>
      <c r="Z32" s="53">
        <f t="shared" si="20"/>
        <v>5</v>
      </c>
      <c r="AA32" s="53" t="str">
        <f t="shared" si="21"/>
        <v>WASPADA</v>
      </c>
      <c r="AB32" s="53" t="str">
        <f t="shared" si="22"/>
        <v>2</v>
      </c>
      <c r="AC32" s="57"/>
    </row>
    <row r="33" spans="1:29" s="1" customFormat="1" x14ac:dyDescent="0.35">
      <c r="A33" s="8">
        <v>10</v>
      </c>
      <c r="B33" s="9">
        <v>6306</v>
      </c>
      <c r="C33" s="10" t="s">
        <v>603</v>
      </c>
      <c r="D33" s="81">
        <v>6306091</v>
      </c>
      <c r="E33" s="93" t="s">
        <v>648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7">
        <v>0</v>
      </c>
      <c r="M33" s="87">
        <v>0</v>
      </c>
      <c r="N33" s="87">
        <v>0</v>
      </c>
      <c r="O33" s="87">
        <v>0</v>
      </c>
      <c r="P33" s="87">
        <v>0</v>
      </c>
      <c r="Q33" s="87">
        <v>399</v>
      </c>
      <c r="R33" s="49">
        <f t="shared" si="12"/>
        <v>0</v>
      </c>
      <c r="S33" s="52">
        <f t="shared" si="13"/>
        <v>0</v>
      </c>
      <c r="T33" s="53">
        <f t="shared" si="14"/>
        <v>2</v>
      </c>
      <c r="U33" s="53" t="str">
        <f t="shared" si="15"/>
        <v>WASPADA</v>
      </c>
      <c r="V33" s="49">
        <f t="shared" si="16"/>
        <v>0</v>
      </c>
      <c r="W33" s="52">
        <f t="shared" si="17"/>
        <v>0</v>
      </c>
      <c r="X33" s="53">
        <f t="shared" si="18"/>
        <v>3</v>
      </c>
      <c r="Y33" s="53" t="str">
        <f t="shared" si="19"/>
        <v>AMAN</v>
      </c>
      <c r="Z33" s="53">
        <f t="shared" si="20"/>
        <v>5</v>
      </c>
      <c r="AA33" s="53" t="str">
        <f t="shared" si="21"/>
        <v>WASPADA</v>
      </c>
      <c r="AB33" s="53" t="str">
        <f t="shared" si="22"/>
        <v>2</v>
      </c>
      <c r="AC33" s="57"/>
    </row>
    <row r="34" spans="1:29" s="1" customFormat="1" x14ac:dyDescent="0.35">
      <c r="A34" s="8">
        <v>11</v>
      </c>
      <c r="B34" s="9">
        <v>6306</v>
      </c>
      <c r="C34" s="10" t="s">
        <v>603</v>
      </c>
      <c r="D34" s="81">
        <v>6306100</v>
      </c>
      <c r="E34" s="93" t="s">
        <v>649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7">
        <v>0</v>
      </c>
      <c r="M34" s="87">
        <v>0</v>
      </c>
      <c r="N34" s="87">
        <v>0</v>
      </c>
      <c r="O34" s="87">
        <v>0</v>
      </c>
      <c r="P34" s="87">
        <v>0</v>
      </c>
      <c r="Q34" s="87">
        <v>0</v>
      </c>
      <c r="R34" s="49">
        <f t="shared" si="12"/>
        <v>0</v>
      </c>
      <c r="S34" s="52">
        <f t="shared" si="13"/>
        <v>0</v>
      </c>
      <c r="T34" s="53">
        <f t="shared" si="14"/>
        <v>2</v>
      </c>
      <c r="U34" s="53" t="str">
        <f t="shared" si="15"/>
        <v>WASPADA</v>
      </c>
      <c r="V34" s="49">
        <f t="shared" si="16"/>
        <v>0</v>
      </c>
      <c r="W34" s="52">
        <f t="shared" si="17"/>
        <v>0</v>
      </c>
      <c r="X34" s="53">
        <f t="shared" si="18"/>
        <v>3</v>
      </c>
      <c r="Y34" s="53" t="str">
        <f t="shared" si="19"/>
        <v>AMAN</v>
      </c>
      <c r="Z34" s="53">
        <f t="shared" si="20"/>
        <v>5</v>
      </c>
      <c r="AA34" s="53" t="str">
        <f t="shared" si="21"/>
        <v>WASPADA</v>
      </c>
      <c r="AB34" s="53" t="str">
        <f t="shared" si="22"/>
        <v>2</v>
      </c>
      <c r="AC34" s="57"/>
    </row>
    <row r="35" spans="1:29" s="46" customFormat="1" x14ac:dyDescent="0.35">
      <c r="A35" s="14"/>
      <c r="B35" s="9"/>
      <c r="C35" s="10" t="s">
        <v>603</v>
      </c>
      <c r="D35" s="15" t="s">
        <v>597</v>
      </c>
      <c r="E35" s="16" t="s">
        <v>597</v>
      </c>
      <c r="F35" s="75">
        <f t="shared" ref="F35:Q35" si="23">SUM(F24:F34)</f>
        <v>5223</v>
      </c>
      <c r="G35" s="75">
        <f t="shared" si="23"/>
        <v>4073</v>
      </c>
      <c r="H35" s="75">
        <f t="shared" si="23"/>
        <v>3586</v>
      </c>
      <c r="I35" s="75">
        <f t="shared" si="23"/>
        <v>3642</v>
      </c>
      <c r="J35" s="75">
        <f t="shared" si="23"/>
        <v>4709</v>
      </c>
      <c r="K35" s="75">
        <f t="shared" si="23"/>
        <v>7139.5</v>
      </c>
      <c r="L35" s="75">
        <f t="shared" si="23"/>
        <v>0</v>
      </c>
      <c r="M35" s="75">
        <f t="shared" si="23"/>
        <v>0</v>
      </c>
      <c r="N35" s="75">
        <f t="shared" si="23"/>
        <v>0</v>
      </c>
      <c r="O35" s="75">
        <f t="shared" si="23"/>
        <v>0</v>
      </c>
      <c r="P35" s="75">
        <f t="shared" si="23"/>
        <v>80</v>
      </c>
      <c r="Q35" s="75">
        <f t="shared" si="23"/>
        <v>451</v>
      </c>
      <c r="R35" s="50">
        <f t="shared" si="12"/>
        <v>4246.6000000000004</v>
      </c>
      <c r="S35" s="54">
        <f t="shared" si="13"/>
        <v>68.122733480902355</v>
      </c>
      <c r="T35" s="55">
        <f t="shared" si="14"/>
        <v>3</v>
      </c>
      <c r="U35" s="55" t="str">
        <f t="shared" si="15"/>
        <v>AMAN</v>
      </c>
      <c r="V35" s="50">
        <f t="shared" si="16"/>
        <v>16</v>
      </c>
      <c r="W35" s="56">
        <f>IF(ISERROR(((Q35-V35)/V35)*100),0,((Q35-V35)/V35)*100)+0.00001</f>
        <v>2718.7500100000002</v>
      </c>
      <c r="X35" s="55">
        <f t="shared" si="18"/>
        <v>1</v>
      </c>
      <c r="Y35" s="55" t="str">
        <f t="shared" si="19"/>
        <v>RENTAN</v>
      </c>
      <c r="Z35" s="55">
        <f t="shared" si="20"/>
        <v>4</v>
      </c>
      <c r="AA35" s="55" t="str">
        <f t="shared" si="21"/>
        <v>WASPADA</v>
      </c>
      <c r="AB35" s="55" t="str">
        <f t="shared" si="22"/>
        <v>2</v>
      </c>
      <c r="AC35" s="58"/>
    </row>
    <row r="37" spans="1:29" x14ac:dyDescent="0.35">
      <c r="A37" t="s">
        <v>731</v>
      </c>
    </row>
    <row r="39" spans="1:29" s="45" customFormat="1" ht="15.5" x14ac:dyDescent="0.35">
      <c r="A39" s="334" t="s">
        <v>1</v>
      </c>
      <c r="B39" s="313" t="s">
        <v>598</v>
      </c>
      <c r="C39" s="334" t="s">
        <v>3</v>
      </c>
      <c r="D39" s="313" t="s">
        <v>600</v>
      </c>
      <c r="E39" s="316" t="s">
        <v>601</v>
      </c>
      <c r="F39" s="327" t="s">
        <v>4</v>
      </c>
      <c r="G39" s="327"/>
      <c r="H39" s="327"/>
      <c r="I39" s="327"/>
      <c r="J39" s="327"/>
      <c r="K39" s="327"/>
      <c r="L39" s="329" t="s">
        <v>5</v>
      </c>
      <c r="M39" s="329"/>
      <c r="N39" s="329"/>
      <c r="O39" s="329"/>
      <c r="P39" s="329"/>
      <c r="Q39" s="329"/>
      <c r="R39" s="327" t="s">
        <v>4</v>
      </c>
      <c r="S39" s="327"/>
      <c r="T39" s="327"/>
      <c r="U39" s="327"/>
      <c r="V39" s="329" t="s">
        <v>5</v>
      </c>
      <c r="W39" s="329"/>
      <c r="X39" s="329"/>
      <c r="Y39" s="329"/>
      <c r="Z39" s="330" t="s">
        <v>6</v>
      </c>
      <c r="AA39" s="330"/>
      <c r="AB39" s="330"/>
    </row>
    <row r="40" spans="1:29" s="45" customFormat="1" ht="15.75" customHeight="1" x14ac:dyDescent="0.35">
      <c r="A40" s="334"/>
      <c r="B40" s="314"/>
      <c r="C40" s="334"/>
      <c r="D40" s="314"/>
      <c r="E40" s="317"/>
      <c r="F40" s="327" t="s">
        <v>7</v>
      </c>
      <c r="G40" s="327"/>
      <c r="H40" s="327"/>
      <c r="I40" s="327"/>
      <c r="J40" s="327"/>
      <c r="K40" s="328" t="s">
        <v>8</v>
      </c>
      <c r="L40" s="329" t="s">
        <v>7</v>
      </c>
      <c r="M40" s="329"/>
      <c r="N40" s="329"/>
      <c r="O40" s="329"/>
      <c r="P40" s="329"/>
      <c r="Q40" s="331" t="s">
        <v>8</v>
      </c>
      <c r="R40" s="328" t="s">
        <v>9</v>
      </c>
      <c r="S40" s="327" t="s">
        <v>10</v>
      </c>
      <c r="T40" s="327"/>
      <c r="U40" s="327"/>
      <c r="V40" s="333" t="s">
        <v>9</v>
      </c>
      <c r="W40" s="329" t="s">
        <v>10</v>
      </c>
      <c r="X40" s="329"/>
      <c r="Y40" s="329"/>
      <c r="Z40" s="330"/>
      <c r="AA40" s="330"/>
      <c r="AB40" s="330"/>
    </row>
    <row r="41" spans="1:29" s="45" customFormat="1" ht="15.5" x14ac:dyDescent="0.35">
      <c r="A41" s="334"/>
      <c r="B41" s="315"/>
      <c r="C41" s="334"/>
      <c r="D41" s="315"/>
      <c r="E41" s="318"/>
      <c r="F41" s="47">
        <v>2019</v>
      </c>
      <c r="G41" s="47">
        <v>2020</v>
      </c>
      <c r="H41" s="47">
        <v>2021</v>
      </c>
      <c r="I41" s="47">
        <v>2022</v>
      </c>
      <c r="J41" s="47">
        <v>2023</v>
      </c>
      <c r="K41" s="328"/>
      <c r="L41" s="89">
        <v>2019</v>
      </c>
      <c r="M41" s="89">
        <v>2020</v>
      </c>
      <c r="N41" s="89">
        <v>2021</v>
      </c>
      <c r="O41" s="89">
        <v>2022</v>
      </c>
      <c r="P41" s="89">
        <v>2023</v>
      </c>
      <c r="Q41" s="332"/>
      <c r="R41" s="328" t="s">
        <v>9</v>
      </c>
      <c r="S41" s="47" t="s">
        <v>11</v>
      </c>
      <c r="T41" s="47" t="s">
        <v>12</v>
      </c>
      <c r="U41" s="47" t="s">
        <v>13</v>
      </c>
      <c r="V41" s="333" t="s">
        <v>9</v>
      </c>
      <c r="W41" s="48" t="s">
        <v>11</v>
      </c>
      <c r="X41" s="48" t="s">
        <v>12</v>
      </c>
      <c r="Y41" s="48" t="s">
        <v>13</v>
      </c>
      <c r="Z41" s="51" t="s">
        <v>11</v>
      </c>
      <c r="AA41" s="51" t="s">
        <v>13</v>
      </c>
      <c r="AB41" s="51" t="s">
        <v>14</v>
      </c>
    </row>
    <row r="42" spans="1:29" s="1" customFormat="1" x14ac:dyDescent="0.35">
      <c r="A42" s="8">
        <v>1</v>
      </c>
      <c r="B42" s="9">
        <v>6306</v>
      </c>
      <c r="C42" s="10" t="s">
        <v>603</v>
      </c>
      <c r="D42" s="81">
        <v>6306010</v>
      </c>
      <c r="E42" s="93" t="s">
        <v>639</v>
      </c>
      <c r="F42" s="80">
        <v>0</v>
      </c>
      <c r="G42" s="80">
        <v>0</v>
      </c>
      <c r="H42" s="80">
        <v>0</v>
      </c>
      <c r="I42" s="80">
        <v>5</v>
      </c>
      <c r="J42" s="80">
        <v>326</v>
      </c>
      <c r="K42" s="80">
        <v>11</v>
      </c>
      <c r="L42" s="86">
        <v>0</v>
      </c>
      <c r="M42" s="86">
        <v>0</v>
      </c>
      <c r="N42" s="86">
        <v>0</v>
      </c>
      <c r="O42" s="86">
        <v>0</v>
      </c>
      <c r="P42" s="86">
        <v>0</v>
      </c>
      <c r="Q42" s="86">
        <v>0</v>
      </c>
      <c r="R42" s="49">
        <f t="shared" ref="R42:R53" si="24">IF(ISERROR(AVERAGE(F42:J42)),0,AVERAGE(F42:J42))</f>
        <v>66.2</v>
      </c>
      <c r="S42" s="52">
        <f t="shared" ref="S42:S53" si="25">IF(ISERROR(((K42-R42)/R42)*100),0,((K42-R42)/R42)*100)</f>
        <v>-83.383685800604241</v>
      </c>
      <c r="T42" s="53">
        <f t="shared" ref="T42:T53" si="26">IF(S42="","",IF(S42&gt;=5,3,IF(S42&lt;-5,1,2)))</f>
        <v>1</v>
      </c>
      <c r="U42" s="53" t="str">
        <f t="shared" ref="U42:U53" si="27">IF(T42="","",IF(T42=3,"AMAN",IF(T42=1,"RENTAN","WASPADA")))</f>
        <v>RENTAN</v>
      </c>
      <c r="V42" s="49">
        <f t="shared" ref="V42:V53" si="28">IF(ISERROR(AVERAGE(L42:P42)),0,AVERAGE(L42:P42))</f>
        <v>0</v>
      </c>
      <c r="W42" s="52">
        <f t="shared" ref="W42:W52" si="29">IF(ISERROR(((Q42-V42)/V42)*100),0,((Q42-V42)/V42)*100)</f>
        <v>0</v>
      </c>
      <c r="X42" s="53">
        <f t="shared" ref="X42:X53" si="30">IF(W42="","",IF(W42&lt;-5,3,IF(W42&gt;=5,1,IF(W42=0,3,2))))</f>
        <v>3</v>
      </c>
      <c r="Y42" s="53" t="str">
        <f t="shared" ref="Y42:Y53" si="31">IF(X42="","",IF(X42=3,"AMAN",IF(X42=1,"RENTAN","WASPADA")))</f>
        <v>AMAN</v>
      </c>
      <c r="Z42" s="53">
        <f t="shared" ref="Z42:Z53" si="32">T42+X42</f>
        <v>4</v>
      </c>
      <c r="AA42" s="53" t="str">
        <f t="shared" ref="AA42:AA53" si="33">IF(Z42="","",IF(Z42&lt;=3,"RENTAN",IF(Z42&gt;5,"AMAN","WASPADA")))</f>
        <v>WASPADA</v>
      </c>
      <c r="AB42" s="53" t="str">
        <f t="shared" ref="AB42:AB53" si="34">IF(AA42="","",IF(AA42="AMAN","3",IF(AA42="RENTAN","1","2")))</f>
        <v>2</v>
      </c>
      <c r="AC42" s="57"/>
    </row>
    <row r="43" spans="1:29" s="1" customFormat="1" x14ac:dyDescent="0.35">
      <c r="A43" s="8">
        <v>2</v>
      </c>
      <c r="B43" s="9">
        <v>6306</v>
      </c>
      <c r="C43" s="10" t="s">
        <v>603</v>
      </c>
      <c r="D43" s="81">
        <v>6306020</v>
      </c>
      <c r="E43" s="93" t="s">
        <v>640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7">
        <v>0</v>
      </c>
      <c r="M43" s="87">
        <v>0</v>
      </c>
      <c r="N43" s="87">
        <v>0</v>
      </c>
      <c r="O43" s="87">
        <v>0</v>
      </c>
      <c r="P43" s="87">
        <v>0</v>
      </c>
      <c r="Q43" s="86">
        <v>0</v>
      </c>
      <c r="R43" s="49">
        <f t="shared" si="24"/>
        <v>0</v>
      </c>
      <c r="S43" s="52">
        <f t="shared" si="25"/>
        <v>0</v>
      </c>
      <c r="T43" s="53">
        <f t="shared" si="26"/>
        <v>2</v>
      </c>
      <c r="U43" s="53" t="str">
        <f t="shared" si="27"/>
        <v>WASPADA</v>
      </c>
      <c r="V43" s="49">
        <f t="shared" si="28"/>
        <v>0</v>
      </c>
      <c r="W43" s="52">
        <f t="shared" si="29"/>
        <v>0</v>
      </c>
      <c r="X43" s="53">
        <f t="shared" si="30"/>
        <v>3</v>
      </c>
      <c r="Y43" s="53" t="str">
        <f t="shared" si="31"/>
        <v>AMAN</v>
      </c>
      <c r="Z43" s="53">
        <f t="shared" si="32"/>
        <v>5</v>
      </c>
      <c r="AA43" s="53" t="str">
        <f t="shared" si="33"/>
        <v>WASPADA</v>
      </c>
      <c r="AB43" s="53" t="str">
        <f t="shared" si="34"/>
        <v>2</v>
      </c>
      <c r="AC43" s="57"/>
    </row>
    <row r="44" spans="1:29" s="1" customFormat="1" x14ac:dyDescent="0.35">
      <c r="A44" s="8">
        <v>3</v>
      </c>
      <c r="B44" s="9">
        <v>6306</v>
      </c>
      <c r="C44" s="10" t="s">
        <v>603</v>
      </c>
      <c r="D44" s="81">
        <v>6306030</v>
      </c>
      <c r="E44" s="93" t="s">
        <v>641</v>
      </c>
      <c r="F44" s="80">
        <v>301</v>
      </c>
      <c r="G44" s="80">
        <v>297</v>
      </c>
      <c r="H44" s="80">
        <v>0</v>
      </c>
      <c r="I44" s="80">
        <v>6</v>
      </c>
      <c r="J44" s="80">
        <v>13</v>
      </c>
      <c r="K44" s="80">
        <v>2</v>
      </c>
      <c r="L44" s="86">
        <v>0</v>
      </c>
      <c r="M44" s="86">
        <v>0</v>
      </c>
      <c r="N44" s="86">
        <v>0</v>
      </c>
      <c r="O44" s="86">
        <v>0</v>
      </c>
      <c r="P44" s="86">
        <v>0</v>
      </c>
      <c r="Q44" s="86">
        <v>0</v>
      </c>
      <c r="R44" s="49">
        <f t="shared" si="24"/>
        <v>123.4</v>
      </c>
      <c r="S44" s="52">
        <f t="shared" si="25"/>
        <v>-98.379254457050251</v>
      </c>
      <c r="T44" s="53">
        <f t="shared" si="26"/>
        <v>1</v>
      </c>
      <c r="U44" s="53" t="str">
        <f t="shared" si="27"/>
        <v>RENTAN</v>
      </c>
      <c r="V44" s="49">
        <f t="shared" si="28"/>
        <v>0</v>
      </c>
      <c r="W44" s="52">
        <f t="shared" si="29"/>
        <v>0</v>
      </c>
      <c r="X44" s="53">
        <f t="shared" si="30"/>
        <v>3</v>
      </c>
      <c r="Y44" s="53" t="str">
        <f t="shared" si="31"/>
        <v>AMAN</v>
      </c>
      <c r="Z44" s="53">
        <f t="shared" si="32"/>
        <v>4</v>
      </c>
      <c r="AA44" s="53" t="str">
        <f t="shared" si="33"/>
        <v>WASPADA</v>
      </c>
      <c r="AB44" s="53" t="str">
        <f t="shared" si="34"/>
        <v>2</v>
      </c>
      <c r="AC44" s="57"/>
    </row>
    <row r="45" spans="1:29" s="1" customFormat="1" x14ac:dyDescent="0.35">
      <c r="A45" s="8">
        <v>4</v>
      </c>
      <c r="B45" s="9">
        <v>6306</v>
      </c>
      <c r="C45" s="10" t="s">
        <v>603</v>
      </c>
      <c r="D45" s="81">
        <v>6306040</v>
      </c>
      <c r="E45" s="93" t="s">
        <v>642</v>
      </c>
      <c r="F45" s="80">
        <v>0</v>
      </c>
      <c r="G45" s="80">
        <v>0</v>
      </c>
      <c r="H45" s="80">
        <v>0</v>
      </c>
      <c r="I45" s="80">
        <v>291</v>
      </c>
      <c r="J45" s="80">
        <v>55</v>
      </c>
      <c r="K45" s="80">
        <v>0</v>
      </c>
      <c r="L45" s="86">
        <v>0</v>
      </c>
      <c r="M45" s="86">
        <v>0</v>
      </c>
      <c r="N45" s="86">
        <v>0</v>
      </c>
      <c r="O45" s="86">
        <v>0</v>
      </c>
      <c r="P45" s="86">
        <v>144</v>
      </c>
      <c r="Q45" s="86">
        <v>0</v>
      </c>
      <c r="R45" s="49">
        <f t="shared" si="24"/>
        <v>69.2</v>
      </c>
      <c r="S45" s="52">
        <f t="shared" si="25"/>
        <v>-100</v>
      </c>
      <c r="T45" s="53">
        <f t="shared" si="26"/>
        <v>1</v>
      </c>
      <c r="U45" s="53" t="str">
        <f t="shared" si="27"/>
        <v>RENTAN</v>
      </c>
      <c r="V45" s="49">
        <f t="shared" si="28"/>
        <v>28.8</v>
      </c>
      <c r="W45" s="52">
        <f t="shared" si="29"/>
        <v>-100</v>
      </c>
      <c r="X45" s="53">
        <f t="shared" si="30"/>
        <v>3</v>
      </c>
      <c r="Y45" s="53" t="str">
        <f t="shared" si="31"/>
        <v>AMAN</v>
      </c>
      <c r="Z45" s="53">
        <f t="shared" si="32"/>
        <v>4</v>
      </c>
      <c r="AA45" s="53" t="str">
        <f t="shared" si="33"/>
        <v>WASPADA</v>
      </c>
      <c r="AB45" s="53" t="str">
        <f t="shared" si="34"/>
        <v>2</v>
      </c>
      <c r="AC45" s="57"/>
    </row>
    <row r="46" spans="1:29" s="1" customFormat="1" x14ac:dyDescent="0.35">
      <c r="A46" s="8">
        <v>5</v>
      </c>
      <c r="B46" s="9">
        <v>6306</v>
      </c>
      <c r="C46" s="10" t="s">
        <v>603</v>
      </c>
      <c r="D46" s="81">
        <v>6306050</v>
      </c>
      <c r="E46" s="93" t="s">
        <v>643</v>
      </c>
      <c r="F46" s="80">
        <v>0</v>
      </c>
      <c r="G46" s="80">
        <v>104</v>
      </c>
      <c r="H46" s="80">
        <v>100</v>
      </c>
      <c r="I46" s="80">
        <v>150</v>
      </c>
      <c r="J46" s="80">
        <v>115</v>
      </c>
      <c r="K46" s="80">
        <v>114</v>
      </c>
      <c r="L46" s="86">
        <v>0</v>
      </c>
      <c r="M46" s="86">
        <v>0</v>
      </c>
      <c r="N46" s="86">
        <v>0</v>
      </c>
      <c r="O46" s="86">
        <v>0</v>
      </c>
      <c r="P46" s="86">
        <v>0</v>
      </c>
      <c r="Q46" s="86">
        <v>0</v>
      </c>
      <c r="R46" s="49">
        <f t="shared" si="24"/>
        <v>93.8</v>
      </c>
      <c r="S46" s="52">
        <f t="shared" si="25"/>
        <v>21.535181236673779</v>
      </c>
      <c r="T46" s="53">
        <f t="shared" si="26"/>
        <v>3</v>
      </c>
      <c r="U46" s="53" t="str">
        <f t="shared" si="27"/>
        <v>AMAN</v>
      </c>
      <c r="V46" s="49">
        <f t="shared" si="28"/>
        <v>0</v>
      </c>
      <c r="W46" s="52">
        <f t="shared" si="29"/>
        <v>0</v>
      </c>
      <c r="X46" s="53">
        <f t="shared" si="30"/>
        <v>3</v>
      </c>
      <c r="Y46" s="53" t="str">
        <f t="shared" si="31"/>
        <v>AMAN</v>
      </c>
      <c r="Z46" s="53">
        <f t="shared" si="32"/>
        <v>6</v>
      </c>
      <c r="AA46" s="53" t="str">
        <f t="shared" si="33"/>
        <v>AMAN</v>
      </c>
      <c r="AB46" s="53" t="str">
        <f t="shared" si="34"/>
        <v>3</v>
      </c>
      <c r="AC46" s="57"/>
    </row>
    <row r="47" spans="1:29" s="1" customFormat="1" x14ac:dyDescent="0.35">
      <c r="A47" s="8">
        <v>6</v>
      </c>
      <c r="B47" s="9">
        <v>6306</v>
      </c>
      <c r="C47" s="10" t="s">
        <v>603</v>
      </c>
      <c r="D47" s="81">
        <v>6306060</v>
      </c>
      <c r="E47" s="93" t="s">
        <v>644</v>
      </c>
      <c r="F47" s="80">
        <v>135</v>
      </c>
      <c r="G47" s="80">
        <v>388</v>
      </c>
      <c r="H47" s="80">
        <v>254</v>
      </c>
      <c r="I47" s="80">
        <v>186</v>
      </c>
      <c r="J47" s="80">
        <v>809</v>
      </c>
      <c r="K47" s="80">
        <v>235</v>
      </c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6">
        <v>0</v>
      </c>
      <c r="R47" s="49">
        <f t="shared" si="24"/>
        <v>354.4</v>
      </c>
      <c r="S47" s="52">
        <f t="shared" si="25"/>
        <v>-33.690744920993225</v>
      </c>
      <c r="T47" s="53">
        <f t="shared" si="26"/>
        <v>1</v>
      </c>
      <c r="U47" s="53" t="str">
        <f t="shared" si="27"/>
        <v>RENTAN</v>
      </c>
      <c r="V47" s="49">
        <f t="shared" si="28"/>
        <v>0</v>
      </c>
      <c r="W47" s="52">
        <f t="shared" si="29"/>
        <v>0</v>
      </c>
      <c r="X47" s="53">
        <f t="shared" si="30"/>
        <v>3</v>
      </c>
      <c r="Y47" s="53" t="str">
        <f t="shared" si="31"/>
        <v>AMAN</v>
      </c>
      <c r="Z47" s="53">
        <f t="shared" si="32"/>
        <v>4</v>
      </c>
      <c r="AA47" s="53" t="str">
        <f t="shared" si="33"/>
        <v>WASPADA</v>
      </c>
      <c r="AB47" s="53" t="str">
        <f t="shared" si="34"/>
        <v>2</v>
      </c>
      <c r="AC47" s="57"/>
    </row>
    <row r="48" spans="1:29" s="1" customFormat="1" x14ac:dyDescent="0.35">
      <c r="A48" s="8">
        <v>7</v>
      </c>
      <c r="B48" s="9">
        <v>6306</v>
      </c>
      <c r="C48" s="10" t="s">
        <v>603</v>
      </c>
      <c r="D48" s="81">
        <v>6306070</v>
      </c>
      <c r="E48" s="93" t="s">
        <v>645</v>
      </c>
      <c r="F48" s="80">
        <v>905</v>
      </c>
      <c r="G48" s="80">
        <v>253</v>
      </c>
      <c r="H48" s="80">
        <v>253</v>
      </c>
      <c r="I48" s="80">
        <v>25</v>
      </c>
      <c r="J48" s="80">
        <v>500</v>
      </c>
      <c r="K48" s="80">
        <v>47</v>
      </c>
      <c r="L48" s="86">
        <v>0</v>
      </c>
      <c r="M48" s="86">
        <v>0</v>
      </c>
      <c r="N48" s="86">
        <v>0</v>
      </c>
      <c r="O48" s="86">
        <v>0</v>
      </c>
      <c r="P48" s="86">
        <v>0</v>
      </c>
      <c r="Q48" s="86">
        <v>0</v>
      </c>
      <c r="R48" s="49">
        <f t="shared" si="24"/>
        <v>387.2</v>
      </c>
      <c r="S48" s="52">
        <f t="shared" si="25"/>
        <v>-87.861570247933884</v>
      </c>
      <c r="T48" s="53">
        <f t="shared" si="26"/>
        <v>1</v>
      </c>
      <c r="U48" s="53" t="str">
        <f t="shared" si="27"/>
        <v>RENTAN</v>
      </c>
      <c r="V48" s="49">
        <f t="shared" si="28"/>
        <v>0</v>
      </c>
      <c r="W48" s="52">
        <f t="shared" si="29"/>
        <v>0</v>
      </c>
      <c r="X48" s="53">
        <f t="shared" si="30"/>
        <v>3</v>
      </c>
      <c r="Y48" s="53" t="str">
        <f t="shared" si="31"/>
        <v>AMAN</v>
      </c>
      <c r="Z48" s="53">
        <f t="shared" si="32"/>
        <v>4</v>
      </c>
      <c r="AA48" s="53" t="str">
        <f t="shared" si="33"/>
        <v>WASPADA</v>
      </c>
      <c r="AB48" s="53" t="str">
        <f t="shared" si="34"/>
        <v>2</v>
      </c>
      <c r="AC48" s="57"/>
    </row>
    <row r="49" spans="1:29" s="1" customFormat="1" x14ac:dyDescent="0.35">
      <c r="A49" s="8">
        <v>8</v>
      </c>
      <c r="B49" s="9">
        <v>6306</v>
      </c>
      <c r="C49" s="10" t="s">
        <v>603</v>
      </c>
      <c r="D49" s="81">
        <v>6306080</v>
      </c>
      <c r="E49" s="93" t="s">
        <v>646</v>
      </c>
      <c r="F49" s="80">
        <v>742</v>
      </c>
      <c r="G49" s="80">
        <v>452</v>
      </c>
      <c r="H49" s="80">
        <v>235</v>
      </c>
      <c r="I49" s="80">
        <v>275</v>
      </c>
      <c r="J49" s="80">
        <v>115</v>
      </c>
      <c r="K49" s="80">
        <v>0</v>
      </c>
      <c r="L49" s="86">
        <v>0</v>
      </c>
      <c r="M49" s="86">
        <v>0</v>
      </c>
      <c r="N49" s="86">
        <v>0</v>
      </c>
      <c r="O49" s="86">
        <v>0</v>
      </c>
      <c r="P49" s="86">
        <v>0</v>
      </c>
      <c r="Q49" s="86">
        <v>40</v>
      </c>
      <c r="R49" s="49">
        <f t="shared" si="24"/>
        <v>363.8</v>
      </c>
      <c r="S49" s="52">
        <f t="shared" si="25"/>
        <v>-100</v>
      </c>
      <c r="T49" s="53">
        <f t="shared" si="26"/>
        <v>1</v>
      </c>
      <c r="U49" s="53" t="str">
        <f t="shared" si="27"/>
        <v>RENTAN</v>
      </c>
      <c r="V49" s="49">
        <f t="shared" si="28"/>
        <v>0</v>
      </c>
      <c r="W49" s="52">
        <f t="shared" si="29"/>
        <v>0</v>
      </c>
      <c r="X49" s="53">
        <f t="shared" si="30"/>
        <v>3</v>
      </c>
      <c r="Y49" s="53" t="str">
        <f t="shared" si="31"/>
        <v>AMAN</v>
      </c>
      <c r="Z49" s="53">
        <f t="shared" si="32"/>
        <v>4</v>
      </c>
      <c r="AA49" s="53" t="str">
        <f t="shared" si="33"/>
        <v>WASPADA</v>
      </c>
      <c r="AB49" s="53" t="str">
        <f t="shared" si="34"/>
        <v>2</v>
      </c>
      <c r="AC49" s="57"/>
    </row>
    <row r="50" spans="1:29" s="1" customFormat="1" x14ac:dyDescent="0.35">
      <c r="A50" s="8">
        <v>9</v>
      </c>
      <c r="B50" s="9">
        <v>6306</v>
      </c>
      <c r="C50" s="10" t="s">
        <v>603</v>
      </c>
      <c r="D50" s="81">
        <v>6306090</v>
      </c>
      <c r="E50" s="93" t="s">
        <v>647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7">
        <v>0</v>
      </c>
      <c r="M50" s="87">
        <v>0</v>
      </c>
      <c r="N50" s="87">
        <v>0</v>
      </c>
      <c r="O50" s="87">
        <v>0</v>
      </c>
      <c r="P50" s="87">
        <v>0</v>
      </c>
      <c r="Q50" s="86">
        <v>0</v>
      </c>
      <c r="R50" s="49">
        <f t="shared" si="24"/>
        <v>0</v>
      </c>
      <c r="S50" s="52">
        <f t="shared" si="25"/>
        <v>0</v>
      </c>
      <c r="T50" s="53">
        <f t="shared" si="26"/>
        <v>2</v>
      </c>
      <c r="U50" s="53" t="str">
        <f t="shared" si="27"/>
        <v>WASPADA</v>
      </c>
      <c r="V50" s="49">
        <f t="shared" si="28"/>
        <v>0</v>
      </c>
      <c r="W50" s="52">
        <f t="shared" si="29"/>
        <v>0</v>
      </c>
      <c r="X50" s="53">
        <f t="shared" si="30"/>
        <v>3</v>
      </c>
      <c r="Y50" s="53" t="str">
        <f t="shared" si="31"/>
        <v>AMAN</v>
      </c>
      <c r="Z50" s="53">
        <f t="shared" si="32"/>
        <v>5</v>
      </c>
      <c r="AA50" s="53" t="str">
        <f t="shared" si="33"/>
        <v>WASPADA</v>
      </c>
      <c r="AB50" s="53" t="str">
        <f t="shared" si="34"/>
        <v>2</v>
      </c>
      <c r="AC50" s="57"/>
    </row>
    <row r="51" spans="1:29" s="1" customFormat="1" x14ac:dyDescent="0.35">
      <c r="A51" s="8">
        <v>10</v>
      </c>
      <c r="B51" s="9">
        <v>6306</v>
      </c>
      <c r="C51" s="10" t="s">
        <v>603</v>
      </c>
      <c r="D51" s="81">
        <v>6306091</v>
      </c>
      <c r="E51" s="93" t="s">
        <v>648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7">
        <v>0</v>
      </c>
      <c r="M51" s="87">
        <v>0</v>
      </c>
      <c r="N51" s="87">
        <v>0</v>
      </c>
      <c r="O51" s="87">
        <v>0</v>
      </c>
      <c r="P51" s="87">
        <v>0</v>
      </c>
      <c r="Q51" s="86">
        <v>0</v>
      </c>
      <c r="R51" s="49">
        <f t="shared" si="24"/>
        <v>0</v>
      </c>
      <c r="S51" s="52">
        <f t="shared" si="25"/>
        <v>0</v>
      </c>
      <c r="T51" s="53">
        <f t="shared" si="26"/>
        <v>2</v>
      </c>
      <c r="U51" s="53" t="str">
        <f t="shared" si="27"/>
        <v>WASPADA</v>
      </c>
      <c r="V51" s="49">
        <f t="shared" si="28"/>
        <v>0</v>
      </c>
      <c r="W51" s="52">
        <f t="shared" si="29"/>
        <v>0</v>
      </c>
      <c r="X51" s="53">
        <f t="shared" si="30"/>
        <v>3</v>
      </c>
      <c r="Y51" s="53" t="str">
        <f t="shared" si="31"/>
        <v>AMAN</v>
      </c>
      <c r="Z51" s="53">
        <f t="shared" si="32"/>
        <v>5</v>
      </c>
      <c r="AA51" s="53" t="str">
        <f t="shared" si="33"/>
        <v>WASPADA</v>
      </c>
      <c r="AB51" s="53" t="str">
        <f t="shared" si="34"/>
        <v>2</v>
      </c>
      <c r="AC51" s="57"/>
    </row>
    <row r="52" spans="1:29" s="1" customFormat="1" x14ac:dyDescent="0.35">
      <c r="A52" s="8">
        <v>11</v>
      </c>
      <c r="B52" s="9">
        <v>6306</v>
      </c>
      <c r="C52" s="10" t="s">
        <v>603</v>
      </c>
      <c r="D52" s="81">
        <v>6306100</v>
      </c>
      <c r="E52" s="93" t="s">
        <v>649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7">
        <v>0</v>
      </c>
      <c r="M52" s="87">
        <v>0</v>
      </c>
      <c r="N52" s="87">
        <v>0</v>
      </c>
      <c r="O52" s="87">
        <v>0</v>
      </c>
      <c r="P52" s="87">
        <v>0</v>
      </c>
      <c r="Q52" s="86">
        <v>0</v>
      </c>
      <c r="R52" s="49">
        <f t="shared" si="24"/>
        <v>0</v>
      </c>
      <c r="S52" s="52">
        <f t="shared" si="25"/>
        <v>0</v>
      </c>
      <c r="T52" s="53">
        <f t="shared" si="26"/>
        <v>2</v>
      </c>
      <c r="U52" s="53" t="str">
        <f t="shared" si="27"/>
        <v>WASPADA</v>
      </c>
      <c r="V52" s="49">
        <f t="shared" si="28"/>
        <v>0</v>
      </c>
      <c r="W52" s="52">
        <f t="shared" si="29"/>
        <v>0</v>
      </c>
      <c r="X52" s="53">
        <f t="shared" si="30"/>
        <v>3</v>
      </c>
      <c r="Y52" s="53" t="str">
        <f t="shared" si="31"/>
        <v>AMAN</v>
      </c>
      <c r="Z52" s="53">
        <f t="shared" si="32"/>
        <v>5</v>
      </c>
      <c r="AA52" s="53" t="str">
        <f t="shared" si="33"/>
        <v>WASPADA</v>
      </c>
      <c r="AB52" s="53" t="str">
        <f t="shared" si="34"/>
        <v>2</v>
      </c>
      <c r="AC52" s="57"/>
    </row>
    <row r="53" spans="1:29" s="46" customFormat="1" x14ac:dyDescent="0.35">
      <c r="A53" s="14"/>
      <c r="B53" s="9"/>
      <c r="C53" s="10" t="s">
        <v>603</v>
      </c>
      <c r="D53" s="15" t="s">
        <v>597</v>
      </c>
      <c r="E53" s="16" t="s">
        <v>597</v>
      </c>
      <c r="F53" s="75">
        <f t="shared" ref="F53:Q53" si="35">SUM(F42:F52)</f>
        <v>2083</v>
      </c>
      <c r="G53" s="75">
        <f t="shared" si="35"/>
        <v>1494</v>
      </c>
      <c r="H53" s="75">
        <f t="shared" si="35"/>
        <v>842</v>
      </c>
      <c r="I53" s="75">
        <f t="shared" si="35"/>
        <v>938</v>
      </c>
      <c r="J53" s="75">
        <f t="shared" si="35"/>
        <v>1933</v>
      </c>
      <c r="K53" s="75">
        <f t="shared" si="35"/>
        <v>409</v>
      </c>
      <c r="L53" s="75">
        <f t="shared" si="35"/>
        <v>0</v>
      </c>
      <c r="M53" s="75">
        <f t="shared" si="35"/>
        <v>0</v>
      </c>
      <c r="N53" s="75">
        <f t="shared" si="35"/>
        <v>0</v>
      </c>
      <c r="O53" s="75">
        <f t="shared" si="35"/>
        <v>0</v>
      </c>
      <c r="P53" s="75">
        <f t="shared" si="35"/>
        <v>144</v>
      </c>
      <c r="Q53" s="75">
        <f t="shared" si="35"/>
        <v>40</v>
      </c>
      <c r="R53" s="50">
        <f t="shared" si="24"/>
        <v>1458</v>
      </c>
      <c r="S53" s="54">
        <f t="shared" si="25"/>
        <v>-71.947873799725642</v>
      </c>
      <c r="T53" s="55">
        <f t="shared" si="26"/>
        <v>1</v>
      </c>
      <c r="U53" s="55" t="str">
        <f t="shared" si="27"/>
        <v>RENTAN</v>
      </c>
      <c r="V53" s="50">
        <f t="shared" si="28"/>
        <v>28.8</v>
      </c>
      <c r="W53" s="56">
        <f>IF(ISERROR(((Q53-V53)/V53)*100),0,((Q53-V53)/V53)*100)+0.00001</f>
        <v>38.888898888888889</v>
      </c>
      <c r="X53" s="55">
        <f t="shared" si="30"/>
        <v>1</v>
      </c>
      <c r="Y53" s="55" t="str">
        <f t="shared" si="31"/>
        <v>RENTAN</v>
      </c>
      <c r="Z53" s="55">
        <f t="shared" si="32"/>
        <v>2</v>
      </c>
      <c r="AA53" s="55" t="str">
        <f t="shared" si="33"/>
        <v>RENTAN</v>
      </c>
      <c r="AB53" s="55" t="str">
        <f t="shared" si="34"/>
        <v>1</v>
      </c>
      <c r="AC53" s="58"/>
    </row>
    <row r="55" spans="1:29" x14ac:dyDescent="0.35">
      <c r="A55" s="24">
        <v>45383</v>
      </c>
      <c r="D55" s="24"/>
    </row>
    <row r="57" spans="1:29" s="45" customFormat="1" ht="15.5" x14ac:dyDescent="0.35">
      <c r="A57" s="334" t="s">
        <v>1</v>
      </c>
      <c r="B57" s="313" t="s">
        <v>598</v>
      </c>
      <c r="C57" s="334" t="s">
        <v>3</v>
      </c>
      <c r="D57" s="313" t="s">
        <v>600</v>
      </c>
      <c r="E57" s="316" t="s">
        <v>601</v>
      </c>
      <c r="F57" s="327" t="s">
        <v>4</v>
      </c>
      <c r="G57" s="327"/>
      <c r="H57" s="327"/>
      <c r="I57" s="327"/>
      <c r="J57" s="327"/>
      <c r="K57" s="327"/>
      <c r="L57" s="329" t="s">
        <v>5</v>
      </c>
      <c r="M57" s="329"/>
      <c r="N57" s="329"/>
      <c r="O57" s="329"/>
      <c r="P57" s="329"/>
      <c r="Q57" s="329"/>
      <c r="R57" s="327" t="s">
        <v>4</v>
      </c>
      <c r="S57" s="327"/>
      <c r="T57" s="327"/>
      <c r="U57" s="327"/>
      <c r="V57" s="329" t="s">
        <v>5</v>
      </c>
      <c r="W57" s="329"/>
      <c r="X57" s="329"/>
      <c r="Y57" s="329"/>
      <c r="Z57" s="330" t="s">
        <v>6</v>
      </c>
      <c r="AA57" s="330"/>
      <c r="AB57" s="330"/>
    </row>
    <row r="58" spans="1:29" s="45" customFormat="1" ht="15.75" customHeight="1" x14ac:dyDescent="0.35">
      <c r="A58" s="334"/>
      <c r="B58" s="314"/>
      <c r="C58" s="334"/>
      <c r="D58" s="314"/>
      <c r="E58" s="317"/>
      <c r="F58" s="327" t="s">
        <v>7</v>
      </c>
      <c r="G58" s="327"/>
      <c r="H58" s="327"/>
      <c r="I58" s="327"/>
      <c r="J58" s="327"/>
      <c r="K58" s="328" t="s">
        <v>8</v>
      </c>
      <c r="L58" s="329" t="s">
        <v>7</v>
      </c>
      <c r="M58" s="329"/>
      <c r="N58" s="329"/>
      <c r="O58" s="329"/>
      <c r="P58" s="329"/>
      <c r="Q58" s="331" t="s">
        <v>8</v>
      </c>
      <c r="R58" s="328" t="s">
        <v>9</v>
      </c>
      <c r="S58" s="327" t="s">
        <v>10</v>
      </c>
      <c r="T58" s="327"/>
      <c r="U58" s="327"/>
      <c r="V58" s="333" t="s">
        <v>9</v>
      </c>
      <c r="W58" s="329" t="s">
        <v>10</v>
      </c>
      <c r="X58" s="329"/>
      <c r="Y58" s="329"/>
      <c r="Z58" s="330"/>
      <c r="AA58" s="330"/>
      <c r="AB58" s="330"/>
    </row>
    <row r="59" spans="1:29" s="45" customFormat="1" ht="15.5" x14ac:dyDescent="0.35">
      <c r="A59" s="334"/>
      <c r="B59" s="315"/>
      <c r="C59" s="334"/>
      <c r="D59" s="315"/>
      <c r="E59" s="318"/>
      <c r="F59" s="47">
        <v>2019</v>
      </c>
      <c r="G59" s="47">
        <v>2020</v>
      </c>
      <c r="H59" s="47">
        <v>2021</v>
      </c>
      <c r="I59" s="47">
        <v>2022</v>
      </c>
      <c r="J59" s="47">
        <v>2023</v>
      </c>
      <c r="K59" s="328"/>
      <c r="L59" s="89">
        <v>2019</v>
      </c>
      <c r="M59" s="89">
        <v>2020</v>
      </c>
      <c r="N59" s="89">
        <v>2021</v>
      </c>
      <c r="O59" s="89">
        <v>2022</v>
      </c>
      <c r="P59" s="89">
        <v>2023</v>
      </c>
      <c r="Q59" s="332"/>
      <c r="R59" s="328" t="s">
        <v>9</v>
      </c>
      <c r="S59" s="47" t="s">
        <v>11</v>
      </c>
      <c r="T59" s="47" t="s">
        <v>12</v>
      </c>
      <c r="U59" s="47" t="s">
        <v>13</v>
      </c>
      <c r="V59" s="333" t="s">
        <v>9</v>
      </c>
      <c r="W59" s="48" t="s">
        <v>11</v>
      </c>
      <c r="X59" s="48" t="s">
        <v>12</v>
      </c>
      <c r="Y59" s="48" t="s">
        <v>13</v>
      </c>
      <c r="Z59" s="51" t="s">
        <v>11</v>
      </c>
      <c r="AA59" s="51" t="s">
        <v>13</v>
      </c>
      <c r="AB59" s="51" t="s">
        <v>14</v>
      </c>
    </row>
    <row r="60" spans="1:29" s="1" customFormat="1" x14ac:dyDescent="0.35">
      <c r="A60" s="8">
        <v>1</v>
      </c>
      <c r="B60" s="9">
        <v>6306</v>
      </c>
      <c r="C60" s="10" t="s">
        <v>603</v>
      </c>
      <c r="D60" s="81">
        <v>6306010</v>
      </c>
      <c r="E60" s="93" t="s">
        <v>639</v>
      </c>
      <c r="F60" s="80">
        <v>76</v>
      </c>
      <c r="G60" s="80">
        <v>41</v>
      </c>
      <c r="H60" s="80">
        <v>21</v>
      </c>
      <c r="I60" s="80">
        <v>26</v>
      </c>
      <c r="J60" s="80">
        <v>5</v>
      </c>
      <c r="K60" s="87">
        <v>11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130">
        <v>0</v>
      </c>
      <c r="R60" s="49">
        <f t="shared" ref="R60:R71" si="36">IF(ISERROR(AVERAGE(F60:J60)),0,AVERAGE(F60:J60))</f>
        <v>33.799999999999997</v>
      </c>
      <c r="S60" s="52">
        <f t="shared" ref="S60:S71" si="37">IF(ISERROR(((K60-R60)/R60)*100),0,((K60-R60)/R60)*100)</f>
        <v>-67.455621301775153</v>
      </c>
      <c r="T60" s="53">
        <f t="shared" ref="T60:T71" si="38">IF(S60="","",IF(S60&gt;=5,3,IF(S60&lt;-5,1,2)))</f>
        <v>1</v>
      </c>
      <c r="U60" s="53" t="str">
        <f t="shared" ref="U60:U71" si="39">IF(T60="","",IF(T60=3,"AMAN",IF(T60=1,"RENTAN","WASPADA")))</f>
        <v>RENTAN</v>
      </c>
      <c r="V60" s="49">
        <f t="shared" ref="V60:V71" si="40">IF(ISERROR(AVERAGE(L60:P60)),0,AVERAGE(L60:P60))</f>
        <v>0</v>
      </c>
      <c r="W60" s="52">
        <f t="shared" ref="W60:W70" si="41">IF(ISERROR(((Q60-V60)/V60)*100),0,((Q60-V60)/V60)*100)</f>
        <v>0</v>
      </c>
      <c r="X60" s="53">
        <f t="shared" ref="X60:X71" si="42">IF(W60="","",IF(W60&lt;-5,3,IF(W60&gt;=5,1,IF(W60=0,3,2))))</f>
        <v>3</v>
      </c>
      <c r="Y60" s="53" t="str">
        <f t="shared" ref="Y60:Y71" si="43">IF(X60="","",IF(X60=3,"AMAN",IF(X60=1,"RENTAN","WASPADA")))</f>
        <v>AMAN</v>
      </c>
      <c r="Z60" s="53">
        <f t="shared" ref="Z60:Z71" si="44">T60+X60</f>
        <v>4</v>
      </c>
      <c r="AA60" s="53" t="str">
        <f t="shared" ref="AA60:AA71" si="45">IF(Z60="","",IF(Z60&lt;=3,"RENTAN",IF(Z60&gt;5,"AMAN","WASPADA")))</f>
        <v>WASPADA</v>
      </c>
      <c r="AB60" s="53" t="str">
        <f t="shared" ref="AB60:AB71" si="46">IF(AA60="","",IF(AA60="AMAN","3",IF(AA60="RENTAN","1","2")))</f>
        <v>2</v>
      </c>
      <c r="AC60" s="57"/>
    </row>
    <row r="61" spans="1:29" s="1" customFormat="1" x14ac:dyDescent="0.35">
      <c r="A61" s="8">
        <v>2</v>
      </c>
      <c r="B61" s="9">
        <v>6306</v>
      </c>
      <c r="C61" s="10" t="s">
        <v>603</v>
      </c>
      <c r="D61" s="81">
        <v>6306020</v>
      </c>
      <c r="E61" s="93" t="s">
        <v>640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7">
        <v>0</v>
      </c>
      <c r="L61" s="87">
        <v>0</v>
      </c>
      <c r="M61" s="87">
        <v>0</v>
      </c>
      <c r="N61" s="87">
        <v>0</v>
      </c>
      <c r="O61" s="87">
        <v>0</v>
      </c>
      <c r="P61" s="87">
        <v>0</v>
      </c>
      <c r="Q61" s="130">
        <v>0</v>
      </c>
      <c r="R61" s="49">
        <f t="shared" si="36"/>
        <v>0</v>
      </c>
      <c r="S61" s="52">
        <f t="shared" si="37"/>
        <v>0</v>
      </c>
      <c r="T61" s="53">
        <f t="shared" si="38"/>
        <v>2</v>
      </c>
      <c r="U61" s="53" t="str">
        <f t="shared" si="39"/>
        <v>WASPADA</v>
      </c>
      <c r="V61" s="49">
        <f t="shared" si="40"/>
        <v>0</v>
      </c>
      <c r="W61" s="52">
        <f t="shared" si="41"/>
        <v>0</v>
      </c>
      <c r="X61" s="53">
        <f t="shared" si="42"/>
        <v>3</v>
      </c>
      <c r="Y61" s="53" t="str">
        <f t="shared" si="43"/>
        <v>AMAN</v>
      </c>
      <c r="Z61" s="53">
        <f t="shared" si="44"/>
        <v>5</v>
      </c>
      <c r="AA61" s="53" t="str">
        <f t="shared" si="45"/>
        <v>WASPADA</v>
      </c>
      <c r="AB61" s="53" t="str">
        <f t="shared" si="46"/>
        <v>2</v>
      </c>
      <c r="AC61" s="57"/>
    </row>
    <row r="62" spans="1:29" s="1" customFormat="1" x14ac:dyDescent="0.35">
      <c r="A62" s="8">
        <v>3</v>
      </c>
      <c r="B62" s="9">
        <v>6306</v>
      </c>
      <c r="C62" s="10" t="s">
        <v>603</v>
      </c>
      <c r="D62" s="81">
        <v>6306030</v>
      </c>
      <c r="E62" s="93" t="s">
        <v>641</v>
      </c>
      <c r="F62" s="80">
        <v>0</v>
      </c>
      <c r="G62" s="80">
        <v>0</v>
      </c>
      <c r="H62" s="80">
        <v>0</v>
      </c>
      <c r="I62" s="80">
        <v>0</v>
      </c>
      <c r="J62" s="80">
        <v>165</v>
      </c>
      <c r="K62" s="87">
        <v>2</v>
      </c>
      <c r="L62" s="86">
        <v>0</v>
      </c>
      <c r="M62" s="86">
        <v>0</v>
      </c>
      <c r="N62" s="86">
        <v>0</v>
      </c>
      <c r="O62" s="86">
        <v>0</v>
      </c>
      <c r="P62" s="86">
        <v>0</v>
      </c>
      <c r="Q62" s="130">
        <v>0</v>
      </c>
      <c r="R62" s="49">
        <f t="shared" si="36"/>
        <v>33</v>
      </c>
      <c r="S62" s="52">
        <f t="shared" si="37"/>
        <v>-93.939393939393938</v>
      </c>
      <c r="T62" s="53">
        <f t="shared" si="38"/>
        <v>1</v>
      </c>
      <c r="U62" s="53" t="str">
        <f t="shared" si="39"/>
        <v>RENTAN</v>
      </c>
      <c r="V62" s="49">
        <f t="shared" si="40"/>
        <v>0</v>
      </c>
      <c r="W62" s="52">
        <f t="shared" si="41"/>
        <v>0</v>
      </c>
      <c r="X62" s="53">
        <f t="shared" si="42"/>
        <v>3</v>
      </c>
      <c r="Y62" s="53" t="str">
        <f t="shared" si="43"/>
        <v>AMAN</v>
      </c>
      <c r="Z62" s="53">
        <f t="shared" si="44"/>
        <v>4</v>
      </c>
      <c r="AA62" s="53" t="str">
        <f t="shared" si="45"/>
        <v>WASPADA</v>
      </c>
      <c r="AB62" s="53" t="str">
        <f t="shared" si="46"/>
        <v>2</v>
      </c>
      <c r="AC62" s="57"/>
    </row>
    <row r="63" spans="1:29" s="1" customFormat="1" x14ac:dyDescent="0.35">
      <c r="A63" s="8">
        <v>4</v>
      </c>
      <c r="B63" s="9">
        <v>6306</v>
      </c>
      <c r="C63" s="10" t="s">
        <v>603</v>
      </c>
      <c r="D63" s="81">
        <v>6306040</v>
      </c>
      <c r="E63" s="93" t="s">
        <v>642</v>
      </c>
      <c r="F63" s="80">
        <v>135</v>
      </c>
      <c r="G63" s="142">
        <v>3</v>
      </c>
      <c r="H63" s="80">
        <v>505</v>
      </c>
      <c r="I63" s="80">
        <v>185</v>
      </c>
      <c r="J63" s="80">
        <v>6</v>
      </c>
      <c r="K63" s="87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130">
        <v>0</v>
      </c>
      <c r="R63" s="49">
        <f t="shared" si="36"/>
        <v>166.8</v>
      </c>
      <c r="S63" s="52">
        <f t="shared" si="37"/>
        <v>-100</v>
      </c>
      <c r="T63" s="53">
        <f t="shared" si="38"/>
        <v>1</v>
      </c>
      <c r="U63" s="53" t="str">
        <f t="shared" si="39"/>
        <v>RENTAN</v>
      </c>
      <c r="V63" s="49">
        <f t="shared" si="40"/>
        <v>0</v>
      </c>
      <c r="W63" s="52">
        <f t="shared" si="41"/>
        <v>0</v>
      </c>
      <c r="X63" s="53">
        <f t="shared" si="42"/>
        <v>3</v>
      </c>
      <c r="Y63" s="53" t="str">
        <f t="shared" si="43"/>
        <v>AMAN</v>
      </c>
      <c r="Z63" s="53">
        <f t="shared" si="44"/>
        <v>4</v>
      </c>
      <c r="AA63" s="53" t="str">
        <f t="shared" si="45"/>
        <v>WASPADA</v>
      </c>
      <c r="AB63" s="53" t="str">
        <f t="shared" si="46"/>
        <v>2</v>
      </c>
      <c r="AC63" s="57"/>
    </row>
    <row r="64" spans="1:29" s="1" customFormat="1" x14ac:dyDescent="0.35">
      <c r="A64" s="8">
        <v>5</v>
      </c>
      <c r="B64" s="9">
        <v>6306</v>
      </c>
      <c r="C64" s="10" t="s">
        <v>603</v>
      </c>
      <c r="D64" s="81">
        <v>6306050</v>
      </c>
      <c r="E64" s="93" t="s">
        <v>643</v>
      </c>
      <c r="F64" s="80">
        <v>289</v>
      </c>
      <c r="G64" s="80">
        <v>56</v>
      </c>
      <c r="H64" s="80">
        <v>11</v>
      </c>
      <c r="I64" s="80">
        <v>96</v>
      </c>
      <c r="J64" s="80">
        <v>2</v>
      </c>
      <c r="K64" s="87">
        <v>114</v>
      </c>
      <c r="L64" s="86">
        <v>0</v>
      </c>
      <c r="M64" s="86">
        <v>0</v>
      </c>
      <c r="N64" s="86">
        <v>0</v>
      </c>
      <c r="O64" s="86">
        <v>0</v>
      </c>
      <c r="P64" s="86">
        <v>0</v>
      </c>
      <c r="Q64" s="130">
        <v>0</v>
      </c>
      <c r="R64" s="49">
        <f t="shared" si="36"/>
        <v>90.8</v>
      </c>
      <c r="S64" s="52">
        <f t="shared" si="37"/>
        <v>25.550660792951547</v>
      </c>
      <c r="T64" s="53">
        <f t="shared" si="38"/>
        <v>3</v>
      </c>
      <c r="U64" s="53" t="str">
        <f t="shared" si="39"/>
        <v>AMAN</v>
      </c>
      <c r="V64" s="49">
        <f t="shared" si="40"/>
        <v>0</v>
      </c>
      <c r="W64" s="52">
        <f t="shared" si="41"/>
        <v>0</v>
      </c>
      <c r="X64" s="53">
        <f t="shared" si="42"/>
        <v>3</v>
      </c>
      <c r="Y64" s="53" t="str">
        <f t="shared" si="43"/>
        <v>AMAN</v>
      </c>
      <c r="Z64" s="53">
        <f t="shared" si="44"/>
        <v>6</v>
      </c>
      <c r="AA64" s="53" t="str">
        <f t="shared" si="45"/>
        <v>AMAN</v>
      </c>
      <c r="AB64" s="53" t="str">
        <f t="shared" si="46"/>
        <v>3</v>
      </c>
      <c r="AC64" s="57"/>
    </row>
    <row r="65" spans="1:29" s="1" customFormat="1" x14ac:dyDescent="0.35">
      <c r="A65" s="8">
        <v>6</v>
      </c>
      <c r="B65" s="9">
        <v>6306</v>
      </c>
      <c r="C65" s="10" t="s">
        <v>603</v>
      </c>
      <c r="D65" s="81">
        <v>6306060</v>
      </c>
      <c r="E65" s="93" t="s">
        <v>644</v>
      </c>
      <c r="F65" s="80">
        <v>392</v>
      </c>
      <c r="G65" s="80">
        <v>0</v>
      </c>
      <c r="H65" s="80">
        <v>2</v>
      </c>
      <c r="I65" s="80">
        <v>134</v>
      </c>
      <c r="J65" s="80">
        <v>185</v>
      </c>
      <c r="K65" s="87">
        <v>235</v>
      </c>
      <c r="L65" s="86">
        <v>0</v>
      </c>
      <c r="M65" s="86">
        <v>0</v>
      </c>
      <c r="N65" s="86">
        <v>0</v>
      </c>
      <c r="O65" s="86">
        <v>0</v>
      </c>
      <c r="P65" s="86">
        <v>0</v>
      </c>
      <c r="Q65" s="130">
        <v>0</v>
      </c>
      <c r="R65" s="49">
        <f t="shared" si="36"/>
        <v>142.6</v>
      </c>
      <c r="S65" s="52">
        <f t="shared" si="37"/>
        <v>64.796633941093972</v>
      </c>
      <c r="T65" s="53">
        <f t="shared" si="38"/>
        <v>3</v>
      </c>
      <c r="U65" s="53" t="str">
        <f t="shared" si="39"/>
        <v>AMAN</v>
      </c>
      <c r="V65" s="49">
        <f t="shared" si="40"/>
        <v>0</v>
      </c>
      <c r="W65" s="52">
        <f t="shared" si="41"/>
        <v>0</v>
      </c>
      <c r="X65" s="53">
        <f t="shared" si="42"/>
        <v>3</v>
      </c>
      <c r="Y65" s="53" t="str">
        <f t="shared" si="43"/>
        <v>AMAN</v>
      </c>
      <c r="Z65" s="53">
        <f t="shared" si="44"/>
        <v>6</v>
      </c>
      <c r="AA65" s="53" t="str">
        <f t="shared" si="45"/>
        <v>AMAN</v>
      </c>
      <c r="AB65" s="53" t="str">
        <f t="shared" si="46"/>
        <v>3</v>
      </c>
      <c r="AC65" s="57"/>
    </row>
    <row r="66" spans="1:29" s="1" customFormat="1" x14ac:dyDescent="0.35">
      <c r="A66" s="8">
        <v>7</v>
      </c>
      <c r="B66" s="9">
        <v>6306</v>
      </c>
      <c r="C66" s="10" t="s">
        <v>603</v>
      </c>
      <c r="D66" s="81">
        <v>6306070</v>
      </c>
      <c r="E66" s="93" t="s">
        <v>645</v>
      </c>
      <c r="F66" s="80">
        <v>55</v>
      </c>
      <c r="G66" s="80">
        <v>0</v>
      </c>
      <c r="H66" s="80">
        <v>0</v>
      </c>
      <c r="I66" s="80">
        <v>0</v>
      </c>
      <c r="J66" s="80">
        <v>38</v>
      </c>
      <c r="K66" s="87">
        <v>47</v>
      </c>
      <c r="L66" s="86">
        <v>0</v>
      </c>
      <c r="M66" s="86">
        <v>0</v>
      </c>
      <c r="N66" s="86">
        <v>0</v>
      </c>
      <c r="O66" s="86">
        <v>0</v>
      </c>
      <c r="P66" s="86">
        <v>0</v>
      </c>
      <c r="Q66" s="130">
        <v>0</v>
      </c>
      <c r="R66" s="49">
        <f t="shared" si="36"/>
        <v>18.600000000000001</v>
      </c>
      <c r="S66" s="52">
        <f t="shared" si="37"/>
        <v>152.68817204301072</v>
      </c>
      <c r="T66" s="53">
        <f t="shared" si="38"/>
        <v>3</v>
      </c>
      <c r="U66" s="53" t="str">
        <f t="shared" si="39"/>
        <v>AMAN</v>
      </c>
      <c r="V66" s="49">
        <f t="shared" si="40"/>
        <v>0</v>
      </c>
      <c r="W66" s="52">
        <f t="shared" si="41"/>
        <v>0</v>
      </c>
      <c r="X66" s="53">
        <f t="shared" si="42"/>
        <v>3</v>
      </c>
      <c r="Y66" s="53" t="str">
        <f t="shared" si="43"/>
        <v>AMAN</v>
      </c>
      <c r="Z66" s="53">
        <f t="shared" si="44"/>
        <v>6</v>
      </c>
      <c r="AA66" s="53" t="str">
        <f t="shared" si="45"/>
        <v>AMAN</v>
      </c>
      <c r="AB66" s="53" t="str">
        <f t="shared" si="46"/>
        <v>3</v>
      </c>
      <c r="AC66" s="57"/>
    </row>
    <row r="67" spans="1:29" s="1" customFormat="1" x14ac:dyDescent="0.35">
      <c r="A67" s="8">
        <v>8</v>
      </c>
      <c r="B67" s="9">
        <v>6306</v>
      </c>
      <c r="C67" s="10" t="s">
        <v>603</v>
      </c>
      <c r="D67" s="81">
        <v>6306080</v>
      </c>
      <c r="E67" s="93" t="s">
        <v>646</v>
      </c>
      <c r="F67" s="80">
        <v>550</v>
      </c>
      <c r="G67" s="80">
        <v>0</v>
      </c>
      <c r="H67" s="80">
        <v>0</v>
      </c>
      <c r="I67" s="80">
        <v>0</v>
      </c>
      <c r="J67" s="80">
        <v>0</v>
      </c>
      <c r="K67" s="87">
        <v>0</v>
      </c>
      <c r="L67" s="86">
        <v>0</v>
      </c>
      <c r="M67" s="86">
        <v>0</v>
      </c>
      <c r="N67" s="86">
        <v>0</v>
      </c>
      <c r="O67" s="86">
        <v>0</v>
      </c>
      <c r="P67" s="86">
        <v>0</v>
      </c>
      <c r="Q67" s="130">
        <v>5</v>
      </c>
      <c r="R67" s="49">
        <f t="shared" si="36"/>
        <v>110</v>
      </c>
      <c r="S67" s="52">
        <f t="shared" si="37"/>
        <v>-100</v>
      </c>
      <c r="T67" s="53">
        <f t="shared" si="38"/>
        <v>1</v>
      </c>
      <c r="U67" s="53" t="str">
        <f t="shared" si="39"/>
        <v>RENTAN</v>
      </c>
      <c r="V67" s="49">
        <f t="shared" si="40"/>
        <v>0</v>
      </c>
      <c r="W67" s="52">
        <f t="shared" si="41"/>
        <v>0</v>
      </c>
      <c r="X67" s="53">
        <f t="shared" si="42"/>
        <v>3</v>
      </c>
      <c r="Y67" s="53" t="str">
        <f t="shared" si="43"/>
        <v>AMAN</v>
      </c>
      <c r="Z67" s="53">
        <f t="shared" si="44"/>
        <v>4</v>
      </c>
      <c r="AA67" s="53" t="str">
        <f t="shared" si="45"/>
        <v>WASPADA</v>
      </c>
      <c r="AB67" s="53" t="str">
        <f t="shared" si="46"/>
        <v>2</v>
      </c>
      <c r="AC67" s="57"/>
    </row>
    <row r="68" spans="1:29" s="1" customFormat="1" x14ac:dyDescent="0.35">
      <c r="A68" s="8">
        <v>9</v>
      </c>
      <c r="B68" s="9">
        <v>6306</v>
      </c>
      <c r="C68" s="10" t="s">
        <v>603</v>
      </c>
      <c r="D68" s="81">
        <v>6306090</v>
      </c>
      <c r="E68" s="93" t="s">
        <v>647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7">
        <v>0</v>
      </c>
      <c r="L68" s="87">
        <v>0</v>
      </c>
      <c r="M68" s="87">
        <v>0</v>
      </c>
      <c r="N68" s="87">
        <v>0</v>
      </c>
      <c r="O68" s="87">
        <v>0</v>
      </c>
      <c r="P68" s="87">
        <v>0</v>
      </c>
      <c r="Q68" s="130">
        <v>0</v>
      </c>
      <c r="R68" s="49">
        <f t="shared" si="36"/>
        <v>0</v>
      </c>
      <c r="S68" s="52">
        <f t="shared" si="37"/>
        <v>0</v>
      </c>
      <c r="T68" s="53">
        <f t="shared" si="38"/>
        <v>2</v>
      </c>
      <c r="U68" s="53" t="str">
        <f t="shared" si="39"/>
        <v>WASPADA</v>
      </c>
      <c r="V68" s="49">
        <f t="shared" si="40"/>
        <v>0</v>
      </c>
      <c r="W68" s="52">
        <f t="shared" si="41"/>
        <v>0</v>
      </c>
      <c r="X68" s="53">
        <f t="shared" si="42"/>
        <v>3</v>
      </c>
      <c r="Y68" s="53" t="str">
        <f t="shared" si="43"/>
        <v>AMAN</v>
      </c>
      <c r="Z68" s="53">
        <f t="shared" si="44"/>
        <v>5</v>
      </c>
      <c r="AA68" s="53" t="str">
        <f t="shared" si="45"/>
        <v>WASPADA</v>
      </c>
      <c r="AB68" s="53" t="str">
        <f t="shared" si="46"/>
        <v>2</v>
      </c>
      <c r="AC68" s="57"/>
    </row>
    <row r="69" spans="1:29" s="1" customFormat="1" x14ac:dyDescent="0.35">
      <c r="A69" s="8">
        <v>10</v>
      </c>
      <c r="B69" s="9">
        <v>6306</v>
      </c>
      <c r="C69" s="10" t="s">
        <v>603</v>
      </c>
      <c r="D69" s="81">
        <v>6306091</v>
      </c>
      <c r="E69" s="93" t="s">
        <v>648</v>
      </c>
      <c r="F69" s="80">
        <v>0</v>
      </c>
      <c r="G69" s="80">
        <v>0</v>
      </c>
      <c r="H69" s="80">
        <v>0</v>
      </c>
      <c r="I69" s="80">
        <v>0</v>
      </c>
      <c r="J69" s="80">
        <v>0</v>
      </c>
      <c r="K69" s="87">
        <v>0</v>
      </c>
      <c r="L69" s="87">
        <v>0</v>
      </c>
      <c r="M69" s="87">
        <v>0</v>
      </c>
      <c r="N69" s="87">
        <v>0</v>
      </c>
      <c r="O69" s="87">
        <v>0</v>
      </c>
      <c r="P69" s="87">
        <v>0</v>
      </c>
      <c r="Q69" s="130">
        <v>0</v>
      </c>
      <c r="R69" s="49">
        <f t="shared" si="36"/>
        <v>0</v>
      </c>
      <c r="S69" s="52">
        <f t="shared" si="37"/>
        <v>0</v>
      </c>
      <c r="T69" s="53">
        <f t="shared" si="38"/>
        <v>2</v>
      </c>
      <c r="U69" s="53" t="str">
        <f t="shared" si="39"/>
        <v>WASPADA</v>
      </c>
      <c r="V69" s="49">
        <f t="shared" si="40"/>
        <v>0</v>
      </c>
      <c r="W69" s="52">
        <f t="shared" si="41"/>
        <v>0</v>
      </c>
      <c r="X69" s="53">
        <f t="shared" si="42"/>
        <v>3</v>
      </c>
      <c r="Y69" s="53" t="str">
        <f t="shared" si="43"/>
        <v>AMAN</v>
      </c>
      <c r="Z69" s="53">
        <f t="shared" si="44"/>
        <v>5</v>
      </c>
      <c r="AA69" s="53" t="str">
        <f t="shared" si="45"/>
        <v>WASPADA</v>
      </c>
      <c r="AB69" s="53" t="str">
        <f t="shared" si="46"/>
        <v>2</v>
      </c>
      <c r="AC69" s="57"/>
    </row>
    <row r="70" spans="1:29" s="1" customFormat="1" x14ac:dyDescent="0.35">
      <c r="A70" s="8">
        <v>11</v>
      </c>
      <c r="B70" s="9">
        <v>6306</v>
      </c>
      <c r="C70" s="10" t="s">
        <v>603</v>
      </c>
      <c r="D70" s="81">
        <v>6306100</v>
      </c>
      <c r="E70" s="93" t="s">
        <v>649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7">
        <v>0</v>
      </c>
      <c r="L70" s="87">
        <v>0</v>
      </c>
      <c r="M70" s="87">
        <v>0</v>
      </c>
      <c r="N70" s="87">
        <v>0</v>
      </c>
      <c r="O70" s="87">
        <v>0</v>
      </c>
      <c r="P70" s="87">
        <v>0</v>
      </c>
      <c r="Q70" s="130">
        <v>0</v>
      </c>
      <c r="R70" s="49">
        <f t="shared" si="36"/>
        <v>0</v>
      </c>
      <c r="S70" s="52">
        <f t="shared" si="37"/>
        <v>0</v>
      </c>
      <c r="T70" s="53">
        <f t="shared" si="38"/>
        <v>2</v>
      </c>
      <c r="U70" s="53" t="str">
        <f t="shared" si="39"/>
        <v>WASPADA</v>
      </c>
      <c r="V70" s="49">
        <f t="shared" si="40"/>
        <v>0</v>
      </c>
      <c r="W70" s="52">
        <f t="shared" si="41"/>
        <v>0</v>
      </c>
      <c r="X70" s="53">
        <f t="shared" si="42"/>
        <v>3</v>
      </c>
      <c r="Y70" s="53" t="str">
        <f t="shared" si="43"/>
        <v>AMAN</v>
      </c>
      <c r="Z70" s="53">
        <f t="shared" si="44"/>
        <v>5</v>
      </c>
      <c r="AA70" s="53" t="str">
        <f t="shared" si="45"/>
        <v>WASPADA</v>
      </c>
      <c r="AB70" s="53" t="str">
        <f t="shared" si="46"/>
        <v>2</v>
      </c>
      <c r="AC70" s="57"/>
    </row>
    <row r="71" spans="1:29" s="46" customFormat="1" x14ac:dyDescent="0.35">
      <c r="A71" s="14"/>
      <c r="B71" s="9"/>
      <c r="C71" s="10" t="s">
        <v>603</v>
      </c>
      <c r="D71" s="15" t="s">
        <v>597</v>
      </c>
      <c r="E71" s="16" t="s">
        <v>597</v>
      </c>
      <c r="F71" s="75">
        <f t="shared" ref="F71:Q71" si="47">SUM(F60:F70)</f>
        <v>1497</v>
      </c>
      <c r="G71" s="75">
        <f t="shared" si="47"/>
        <v>100</v>
      </c>
      <c r="H71" s="75">
        <f t="shared" si="47"/>
        <v>539</v>
      </c>
      <c r="I71" s="75">
        <f>SUM(I60:I70)</f>
        <v>441</v>
      </c>
      <c r="J71" s="75">
        <f t="shared" si="47"/>
        <v>401</v>
      </c>
      <c r="K71" s="75">
        <f>SUM(K60:K70)</f>
        <v>409</v>
      </c>
      <c r="L71" s="75">
        <f t="shared" si="47"/>
        <v>0</v>
      </c>
      <c r="M71" s="75">
        <f t="shared" si="47"/>
        <v>0</v>
      </c>
      <c r="N71" s="75">
        <f t="shared" si="47"/>
        <v>0</v>
      </c>
      <c r="O71" s="75">
        <f t="shared" si="47"/>
        <v>0</v>
      </c>
      <c r="P71" s="75">
        <f t="shared" si="47"/>
        <v>0</v>
      </c>
      <c r="Q71" s="75">
        <f t="shared" si="47"/>
        <v>5</v>
      </c>
      <c r="R71" s="50">
        <f t="shared" si="36"/>
        <v>595.6</v>
      </c>
      <c r="S71" s="54">
        <f t="shared" si="37"/>
        <v>-31.329751511081266</v>
      </c>
      <c r="T71" s="55">
        <f t="shared" si="38"/>
        <v>1</v>
      </c>
      <c r="U71" s="55" t="str">
        <f t="shared" si="39"/>
        <v>RENTAN</v>
      </c>
      <c r="V71" s="50">
        <f t="shared" si="40"/>
        <v>0</v>
      </c>
      <c r="W71" s="56">
        <f>IF(ISERROR(((Q71-V71)/V71)*100),0,((Q71-V71)/V71)*100)+0.00001</f>
        <v>1.0000000000000001E-5</v>
      </c>
      <c r="X71" s="55">
        <f t="shared" si="42"/>
        <v>2</v>
      </c>
      <c r="Y71" s="55" t="str">
        <f t="shared" si="43"/>
        <v>WASPADA</v>
      </c>
      <c r="Z71" s="55">
        <f t="shared" si="44"/>
        <v>3</v>
      </c>
      <c r="AA71" s="55" t="str">
        <f t="shared" si="45"/>
        <v>RENTAN</v>
      </c>
      <c r="AB71" s="55" t="str">
        <f t="shared" si="46"/>
        <v>1</v>
      </c>
      <c r="AC71" s="58"/>
    </row>
    <row r="72" spans="1:29" s="46" customFormat="1" x14ac:dyDescent="0.35">
      <c r="A72" s="144"/>
      <c r="B72" s="145"/>
      <c r="C72" s="1"/>
      <c r="D72" s="146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8"/>
      <c r="S72" s="149"/>
      <c r="T72" s="150"/>
      <c r="U72" s="150"/>
      <c r="V72" s="148"/>
      <c r="W72" s="151"/>
      <c r="X72" s="150"/>
      <c r="Y72" s="150"/>
      <c r="Z72" s="150"/>
      <c r="AA72" s="150"/>
      <c r="AB72" s="150"/>
      <c r="AC72" s="58"/>
    </row>
    <row r="73" spans="1:29" s="46" customFormat="1" x14ac:dyDescent="0.35">
      <c r="A73" s="144" t="s">
        <v>732</v>
      </c>
      <c r="B73" s="145"/>
      <c r="C73" s="1"/>
      <c r="D73" s="146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8"/>
      <c r="S73" s="149"/>
      <c r="T73" s="150"/>
      <c r="U73" s="150"/>
      <c r="V73" s="148"/>
      <c r="W73" s="151"/>
      <c r="X73" s="150"/>
      <c r="Y73" s="150"/>
      <c r="Z73" s="150"/>
      <c r="AA73" s="150"/>
      <c r="AB73" s="150"/>
      <c r="AC73" s="58"/>
    </row>
    <row r="74" spans="1:29" s="46" customFormat="1" x14ac:dyDescent="0.35">
      <c r="A74" s="144"/>
      <c r="B74" s="145"/>
      <c r="C74" s="1"/>
      <c r="D74" s="146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8"/>
      <c r="S74" s="149"/>
      <c r="T74" s="150"/>
      <c r="U74" s="150"/>
      <c r="V74" s="148"/>
      <c r="W74" s="151"/>
      <c r="X74" s="150"/>
      <c r="Y74" s="150"/>
      <c r="Z74" s="150"/>
      <c r="AA74" s="150"/>
      <c r="AB74" s="150"/>
      <c r="AC74" s="58"/>
    </row>
    <row r="75" spans="1:29" s="46" customFormat="1" x14ac:dyDescent="0.35">
      <c r="A75" s="144"/>
      <c r="B75" s="145"/>
      <c r="C75" s="1"/>
      <c r="D75" s="146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8"/>
      <c r="S75" s="149"/>
      <c r="T75" s="150"/>
      <c r="U75" s="150"/>
      <c r="V75" s="148"/>
      <c r="W75" s="151"/>
      <c r="X75" s="150"/>
      <c r="Y75" s="150"/>
      <c r="Z75" s="150"/>
      <c r="AA75" s="150"/>
      <c r="AB75" s="150"/>
      <c r="AC75" s="58"/>
    </row>
    <row r="76" spans="1:29" s="45" customFormat="1" ht="15.5" x14ac:dyDescent="0.35">
      <c r="A76" s="334" t="s">
        <v>1</v>
      </c>
      <c r="B76" s="313" t="s">
        <v>598</v>
      </c>
      <c r="C76" s="334" t="s">
        <v>3</v>
      </c>
      <c r="D76" s="313" t="s">
        <v>600</v>
      </c>
      <c r="E76" s="316" t="s">
        <v>601</v>
      </c>
      <c r="F76" s="327" t="s">
        <v>4</v>
      </c>
      <c r="G76" s="327"/>
      <c r="H76" s="327"/>
      <c r="I76" s="327"/>
      <c r="J76" s="327"/>
      <c r="K76" s="327"/>
      <c r="L76" s="329" t="s">
        <v>5</v>
      </c>
      <c r="M76" s="329"/>
      <c r="N76" s="329"/>
      <c r="O76" s="329"/>
      <c r="P76" s="329"/>
      <c r="Q76" s="329"/>
      <c r="R76" s="327" t="s">
        <v>4</v>
      </c>
      <c r="S76" s="327"/>
      <c r="T76" s="327"/>
      <c r="U76" s="327"/>
      <c r="V76" s="329" t="s">
        <v>5</v>
      </c>
      <c r="W76" s="329"/>
      <c r="X76" s="329"/>
      <c r="Y76" s="329"/>
      <c r="Z76" s="330" t="s">
        <v>6</v>
      </c>
      <c r="AA76" s="330"/>
      <c r="AB76" s="330"/>
    </row>
    <row r="77" spans="1:29" s="45" customFormat="1" ht="15.5" x14ac:dyDescent="0.35">
      <c r="A77" s="334"/>
      <c r="B77" s="314"/>
      <c r="C77" s="334"/>
      <c r="D77" s="314"/>
      <c r="E77" s="317"/>
      <c r="F77" s="327" t="s">
        <v>7</v>
      </c>
      <c r="G77" s="327"/>
      <c r="H77" s="327"/>
      <c r="I77" s="327"/>
      <c r="J77" s="327"/>
      <c r="K77" s="328" t="s">
        <v>8</v>
      </c>
      <c r="L77" s="329" t="s">
        <v>7</v>
      </c>
      <c r="M77" s="329"/>
      <c r="N77" s="329"/>
      <c r="O77" s="329"/>
      <c r="P77" s="329"/>
      <c r="Q77" s="331" t="s">
        <v>8</v>
      </c>
      <c r="R77" s="328" t="s">
        <v>9</v>
      </c>
      <c r="S77" s="327" t="s">
        <v>10</v>
      </c>
      <c r="T77" s="327"/>
      <c r="U77" s="327"/>
      <c r="V77" s="333" t="s">
        <v>9</v>
      </c>
      <c r="W77" s="329" t="s">
        <v>10</v>
      </c>
      <c r="X77" s="329"/>
      <c r="Y77" s="329"/>
      <c r="Z77" s="330"/>
      <c r="AA77" s="330"/>
      <c r="AB77" s="330"/>
    </row>
    <row r="78" spans="1:29" s="45" customFormat="1" ht="15.5" x14ac:dyDescent="0.35">
      <c r="A78" s="334"/>
      <c r="B78" s="315"/>
      <c r="C78" s="334"/>
      <c r="D78" s="315"/>
      <c r="E78" s="318"/>
      <c r="F78" s="47">
        <v>2018</v>
      </c>
      <c r="G78" s="47">
        <v>2019</v>
      </c>
      <c r="H78" s="47">
        <v>2020</v>
      </c>
      <c r="I78" s="47">
        <v>2021</v>
      </c>
      <c r="J78" s="47">
        <v>2022</v>
      </c>
      <c r="K78" s="328"/>
      <c r="L78" s="48">
        <v>2018</v>
      </c>
      <c r="M78" s="48">
        <v>2019</v>
      </c>
      <c r="N78" s="48">
        <v>2020</v>
      </c>
      <c r="O78" s="48">
        <v>2021</v>
      </c>
      <c r="P78" s="94">
        <v>2022</v>
      </c>
      <c r="Q78" s="332"/>
      <c r="R78" s="328" t="s">
        <v>9</v>
      </c>
      <c r="S78" s="47" t="s">
        <v>11</v>
      </c>
      <c r="T78" s="47" t="s">
        <v>12</v>
      </c>
      <c r="U78" s="47" t="s">
        <v>13</v>
      </c>
      <c r="V78" s="333" t="s">
        <v>9</v>
      </c>
      <c r="W78" s="48" t="s">
        <v>11</v>
      </c>
      <c r="X78" s="48" t="s">
        <v>12</v>
      </c>
      <c r="Y78" s="48" t="s">
        <v>13</v>
      </c>
      <c r="Z78" s="51" t="s">
        <v>11</v>
      </c>
      <c r="AA78" s="51" t="s">
        <v>13</v>
      </c>
      <c r="AB78" s="51" t="s">
        <v>14</v>
      </c>
    </row>
    <row r="79" spans="1:29" s="1" customFormat="1" x14ac:dyDescent="0.35">
      <c r="A79" s="8">
        <v>1</v>
      </c>
      <c r="B79" s="9">
        <v>6306</v>
      </c>
      <c r="C79" s="10" t="s">
        <v>603</v>
      </c>
      <c r="D79" s="81">
        <v>6306010</v>
      </c>
      <c r="E79" s="93" t="s">
        <v>639</v>
      </c>
      <c r="F79" s="80">
        <v>59</v>
      </c>
      <c r="G79" s="80">
        <v>68</v>
      </c>
      <c r="H79" s="80">
        <v>190</v>
      </c>
      <c r="I79" s="80">
        <v>292</v>
      </c>
      <c r="J79" s="80">
        <v>22</v>
      </c>
      <c r="K79" s="80">
        <v>22</v>
      </c>
      <c r="L79" s="86">
        <v>0</v>
      </c>
      <c r="M79" s="86">
        <v>0</v>
      </c>
      <c r="N79" s="86">
        <v>0</v>
      </c>
      <c r="O79" s="86">
        <v>0</v>
      </c>
      <c r="P79" s="86">
        <v>0</v>
      </c>
      <c r="Q79" s="86">
        <v>0</v>
      </c>
      <c r="R79" s="49">
        <f t="shared" ref="R79:R90" si="48">IF(ISERROR(AVERAGE(F79:J79)),0,AVERAGE(F79:J79))</f>
        <v>126.2</v>
      </c>
      <c r="S79" s="52">
        <f t="shared" ref="S79:S90" si="49">IF(ISERROR(((K79-R79)/R79)*100),0,((K79-R79)/R79)*100)</f>
        <v>-82.567353407290014</v>
      </c>
      <c r="T79" s="53">
        <f t="shared" ref="T79:T90" si="50">IF(S79="","",IF(S79&gt;=5,3,IF(S79&lt;-5,1,2)))</f>
        <v>1</v>
      </c>
      <c r="U79" s="53" t="str">
        <f t="shared" ref="U79:U90" si="51">IF(T79="","",IF(T79=3,"AMAN",IF(T79=1,"RENTAN","WASPADA")))</f>
        <v>RENTAN</v>
      </c>
      <c r="V79" s="49">
        <f t="shared" ref="V79:V90" si="52">IF(ISERROR(AVERAGE(L79:P79)),0,AVERAGE(L79:P79))</f>
        <v>0</v>
      </c>
      <c r="W79" s="52">
        <f t="shared" ref="W79:W89" si="53">IF(ISERROR(((Q79-V79)/V79)*100),0,((Q79-V79)/V79)*100)</f>
        <v>0</v>
      </c>
      <c r="X79" s="53">
        <f t="shared" ref="X79:X90" si="54">IF(W79="","",IF(W79&lt;-5,3,IF(W79&gt;=5,1,IF(W79=0,3,2))))</f>
        <v>3</v>
      </c>
      <c r="Y79" s="53" t="str">
        <f t="shared" ref="Y79:Y90" si="55">IF(X79="","",IF(X79=3,"AMAN",IF(X79=1,"RENTAN","WASPADA")))</f>
        <v>AMAN</v>
      </c>
      <c r="Z79" s="53">
        <f t="shared" ref="Z79:Z90" si="56">T79+X79</f>
        <v>4</v>
      </c>
      <c r="AA79" s="53" t="str">
        <f t="shared" ref="AA79:AA90" si="57">IF(Z79="","",IF(Z79&lt;=3,"RENTAN",IF(Z79&gt;5,"AMAN","WASPADA")))</f>
        <v>WASPADA</v>
      </c>
      <c r="AB79" s="53" t="str">
        <f t="shared" ref="AB79:AB90" si="58">IF(AA79="","",IF(AA79="AMAN","3",IF(AA79="RENTAN","1","2")))</f>
        <v>2</v>
      </c>
      <c r="AC79" s="57"/>
    </row>
    <row r="80" spans="1:29" s="1" customFormat="1" x14ac:dyDescent="0.35">
      <c r="A80" s="8">
        <v>2</v>
      </c>
      <c r="B80" s="9">
        <v>6306</v>
      </c>
      <c r="C80" s="10" t="s">
        <v>603</v>
      </c>
      <c r="D80" s="81">
        <v>6306020</v>
      </c>
      <c r="E80" s="93" t="s">
        <v>640</v>
      </c>
      <c r="F80" s="80">
        <v>0</v>
      </c>
      <c r="G80" s="80" t="s">
        <v>604</v>
      </c>
      <c r="H80" s="80" t="s">
        <v>604</v>
      </c>
      <c r="I80" s="80">
        <v>0</v>
      </c>
      <c r="J80" s="80">
        <v>0</v>
      </c>
      <c r="K80" s="80">
        <v>0</v>
      </c>
      <c r="L80" s="87">
        <v>0</v>
      </c>
      <c r="M80" s="87">
        <v>0</v>
      </c>
      <c r="N80" s="87">
        <v>0</v>
      </c>
      <c r="O80" s="87">
        <v>0</v>
      </c>
      <c r="P80" s="87">
        <v>0</v>
      </c>
      <c r="Q80" s="87">
        <v>0</v>
      </c>
      <c r="R80" s="49">
        <f t="shared" si="48"/>
        <v>0</v>
      </c>
      <c r="S80" s="52">
        <f t="shared" si="49"/>
        <v>0</v>
      </c>
      <c r="T80" s="53">
        <f t="shared" si="50"/>
        <v>2</v>
      </c>
      <c r="U80" s="53" t="str">
        <f t="shared" si="51"/>
        <v>WASPADA</v>
      </c>
      <c r="V80" s="49">
        <f t="shared" si="52"/>
        <v>0</v>
      </c>
      <c r="W80" s="52">
        <f t="shared" si="53"/>
        <v>0</v>
      </c>
      <c r="X80" s="53">
        <f t="shared" si="54"/>
        <v>3</v>
      </c>
      <c r="Y80" s="53" t="str">
        <f t="shared" si="55"/>
        <v>AMAN</v>
      </c>
      <c r="Z80" s="53">
        <f t="shared" si="56"/>
        <v>5</v>
      </c>
      <c r="AA80" s="53" t="str">
        <f t="shared" si="57"/>
        <v>WASPADA</v>
      </c>
      <c r="AB80" s="53" t="str">
        <f t="shared" si="58"/>
        <v>2</v>
      </c>
      <c r="AC80" s="57"/>
    </row>
    <row r="81" spans="1:29" s="1" customFormat="1" x14ac:dyDescent="0.35">
      <c r="A81" s="8">
        <v>3</v>
      </c>
      <c r="B81" s="9">
        <v>6306</v>
      </c>
      <c r="C81" s="10" t="s">
        <v>603</v>
      </c>
      <c r="D81" s="81">
        <v>6306030</v>
      </c>
      <c r="E81" s="93" t="s">
        <v>641</v>
      </c>
      <c r="F81" s="80">
        <v>0</v>
      </c>
      <c r="G81" s="80">
        <v>22</v>
      </c>
      <c r="H81" s="80">
        <v>354</v>
      </c>
      <c r="I81" s="80">
        <v>92</v>
      </c>
      <c r="J81" s="80">
        <v>155</v>
      </c>
      <c r="K81" s="80">
        <v>15</v>
      </c>
      <c r="L81" s="86">
        <v>0</v>
      </c>
      <c r="M81" s="86">
        <v>0</v>
      </c>
      <c r="N81" s="86">
        <v>0</v>
      </c>
      <c r="O81" s="86">
        <v>0</v>
      </c>
      <c r="P81" s="86">
        <v>0</v>
      </c>
      <c r="Q81" s="86">
        <v>0</v>
      </c>
      <c r="R81" s="49">
        <f t="shared" si="48"/>
        <v>124.6</v>
      </c>
      <c r="S81" s="52">
        <f t="shared" si="49"/>
        <v>-87.961476725521663</v>
      </c>
      <c r="T81" s="53">
        <f t="shared" si="50"/>
        <v>1</v>
      </c>
      <c r="U81" s="53" t="str">
        <f t="shared" si="51"/>
        <v>RENTAN</v>
      </c>
      <c r="V81" s="49">
        <f t="shared" si="52"/>
        <v>0</v>
      </c>
      <c r="W81" s="52">
        <f t="shared" si="53"/>
        <v>0</v>
      </c>
      <c r="X81" s="53">
        <f t="shared" si="54"/>
        <v>3</v>
      </c>
      <c r="Y81" s="53" t="str">
        <f t="shared" si="55"/>
        <v>AMAN</v>
      </c>
      <c r="Z81" s="53">
        <f t="shared" si="56"/>
        <v>4</v>
      </c>
      <c r="AA81" s="53" t="str">
        <f t="shared" si="57"/>
        <v>WASPADA</v>
      </c>
      <c r="AB81" s="53" t="str">
        <f t="shared" si="58"/>
        <v>2</v>
      </c>
      <c r="AC81" s="57"/>
    </row>
    <row r="82" spans="1:29" s="1" customFormat="1" x14ac:dyDescent="0.35">
      <c r="A82" s="8">
        <v>4</v>
      </c>
      <c r="B82" s="9">
        <v>6306</v>
      </c>
      <c r="C82" s="10" t="s">
        <v>603</v>
      </c>
      <c r="D82" s="81">
        <v>6306040</v>
      </c>
      <c r="E82" s="93" t="s">
        <v>642</v>
      </c>
      <c r="F82" s="80">
        <v>55</v>
      </c>
      <c r="G82" s="80">
        <v>26</v>
      </c>
      <c r="H82" s="80">
        <v>120</v>
      </c>
      <c r="I82" s="80">
        <v>326</v>
      </c>
      <c r="J82" s="80">
        <v>8</v>
      </c>
      <c r="K82" s="80">
        <v>5</v>
      </c>
      <c r="L82" s="86">
        <v>0</v>
      </c>
      <c r="M82" s="86">
        <v>0</v>
      </c>
      <c r="N82" s="86">
        <v>0</v>
      </c>
      <c r="O82" s="86">
        <v>0</v>
      </c>
      <c r="P82" s="86">
        <v>0</v>
      </c>
      <c r="Q82" s="86">
        <v>0</v>
      </c>
      <c r="R82" s="49">
        <f t="shared" si="48"/>
        <v>107</v>
      </c>
      <c r="S82" s="52">
        <f t="shared" si="49"/>
        <v>-95.327102803738313</v>
      </c>
      <c r="T82" s="53">
        <f t="shared" si="50"/>
        <v>1</v>
      </c>
      <c r="U82" s="53" t="str">
        <f t="shared" si="51"/>
        <v>RENTAN</v>
      </c>
      <c r="V82" s="49">
        <f t="shared" si="52"/>
        <v>0</v>
      </c>
      <c r="W82" s="52">
        <f t="shared" si="53"/>
        <v>0</v>
      </c>
      <c r="X82" s="53">
        <f t="shared" si="54"/>
        <v>3</v>
      </c>
      <c r="Y82" s="53" t="str">
        <f t="shared" si="55"/>
        <v>AMAN</v>
      </c>
      <c r="Z82" s="53">
        <f t="shared" si="56"/>
        <v>4</v>
      </c>
      <c r="AA82" s="53" t="str">
        <f t="shared" si="57"/>
        <v>WASPADA</v>
      </c>
      <c r="AB82" s="53" t="str">
        <f t="shared" si="58"/>
        <v>2</v>
      </c>
      <c r="AC82" s="57"/>
    </row>
    <row r="83" spans="1:29" s="1" customFormat="1" x14ac:dyDescent="0.35">
      <c r="A83" s="8">
        <v>5</v>
      </c>
      <c r="B83" s="9">
        <v>6306</v>
      </c>
      <c r="C83" s="10" t="s">
        <v>603</v>
      </c>
      <c r="D83" s="81">
        <v>6306050</v>
      </c>
      <c r="E83" s="93" t="s">
        <v>643</v>
      </c>
      <c r="F83" s="80">
        <v>245</v>
      </c>
      <c r="G83" s="80">
        <v>63</v>
      </c>
      <c r="H83" s="80">
        <v>60</v>
      </c>
      <c r="I83" s="80">
        <v>32</v>
      </c>
      <c r="J83" s="80">
        <v>0</v>
      </c>
      <c r="K83" s="80">
        <v>151</v>
      </c>
      <c r="L83" s="86">
        <v>0</v>
      </c>
      <c r="M83" s="86">
        <v>0</v>
      </c>
      <c r="N83" s="86">
        <v>0</v>
      </c>
      <c r="O83" s="86">
        <v>0</v>
      </c>
      <c r="P83" s="86">
        <v>0</v>
      </c>
      <c r="Q83" s="86">
        <v>0</v>
      </c>
      <c r="R83" s="49">
        <f t="shared" si="48"/>
        <v>80</v>
      </c>
      <c r="S83" s="52">
        <f t="shared" si="49"/>
        <v>88.75</v>
      </c>
      <c r="T83" s="53">
        <f t="shared" si="50"/>
        <v>3</v>
      </c>
      <c r="U83" s="53" t="str">
        <f t="shared" si="51"/>
        <v>AMAN</v>
      </c>
      <c r="V83" s="49">
        <f t="shared" si="52"/>
        <v>0</v>
      </c>
      <c r="W83" s="52">
        <f t="shared" si="53"/>
        <v>0</v>
      </c>
      <c r="X83" s="53">
        <f t="shared" si="54"/>
        <v>3</v>
      </c>
      <c r="Y83" s="53" t="str">
        <f t="shared" si="55"/>
        <v>AMAN</v>
      </c>
      <c r="Z83" s="53">
        <f t="shared" si="56"/>
        <v>6</v>
      </c>
      <c r="AA83" s="53" t="str">
        <f t="shared" si="57"/>
        <v>AMAN</v>
      </c>
      <c r="AB83" s="53" t="str">
        <f t="shared" si="58"/>
        <v>3</v>
      </c>
      <c r="AC83" s="57"/>
    </row>
    <row r="84" spans="1:29" s="1" customFormat="1" x14ac:dyDescent="0.35">
      <c r="A84" s="8">
        <v>6</v>
      </c>
      <c r="B84" s="9">
        <v>6306</v>
      </c>
      <c r="C84" s="10" t="s">
        <v>603</v>
      </c>
      <c r="D84" s="81">
        <v>6306060</v>
      </c>
      <c r="E84" s="93" t="s">
        <v>644</v>
      </c>
      <c r="F84" s="80">
        <v>28</v>
      </c>
      <c r="G84" s="80">
        <v>26</v>
      </c>
      <c r="H84" s="80">
        <v>68</v>
      </c>
      <c r="I84" s="80">
        <v>62</v>
      </c>
      <c r="J84" s="80">
        <v>62</v>
      </c>
      <c r="K84" s="80">
        <v>2</v>
      </c>
      <c r="L84" s="86">
        <v>0</v>
      </c>
      <c r="M84" s="86">
        <v>0</v>
      </c>
      <c r="N84" s="86">
        <v>0</v>
      </c>
      <c r="O84" s="86">
        <v>0</v>
      </c>
      <c r="P84" s="86">
        <v>0</v>
      </c>
      <c r="Q84" s="86">
        <v>0</v>
      </c>
      <c r="R84" s="49">
        <f t="shared" si="48"/>
        <v>49.2</v>
      </c>
      <c r="S84" s="52">
        <f t="shared" si="49"/>
        <v>-95.934959349593498</v>
      </c>
      <c r="T84" s="53">
        <f t="shared" si="50"/>
        <v>1</v>
      </c>
      <c r="U84" s="53" t="str">
        <f t="shared" si="51"/>
        <v>RENTAN</v>
      </c>
      <c r="V84" s="49">
        <f t="shared" si="52"/>
        <v>0</v>
      </c>
      <c r="W84" s="52">
        <f t="shared" si="53"/>
        <v>0</v>
      </c>
      <c r="X84" s="53">
        <f t="shared" si="54"/>
        <v>3</v>
      </c>
      <c r="Y84" s="53" t="str">
        <f t="shared" si="55"/>
        <v>AMAN</v>
      </c>
      <c r="Z84" s="53">
        <f t="shared" si="56"/>
        <v>4</v>
      </c>
      <c r="AA84" s="53" t="str">
        <f t="shared" si="57"/>
        <v>WASPADA</v>
      </c>
      <c r="AB84" s="53" t="str">
        <f t="shared" si="58"/>
        <v>2</v>
      </c>
      <c r="AC84" s="57"/>
    </row>
    <row r="85" spans="1:29" s="1" customFormat="1" x14ac:dyDescent="0.35">
      <c r="A85" s="8">
        <v>7</v>
      </c>
      <c r="B85" s="9">
        <v>6306</v>
      </c>
      <c r="C85" s="10" t="s">
        <v>603</v>
      </c>
      <c r="D85" s="81">
        <v>6306070</v>
      </c>
      <c r="E85" s="93" t="s">
        <v>645</v>
      </c>
      <c r="F85" s="80">
        <v>0</v>
      </c>
      <c r="G85" s="80">
        <v>50</v>
      </c>
      <c r="H85" s="80" t="s">
        <v>604</v>
      </c>
      <c r="I85" s="80">
        <v>0</v>
      </c>
      <c r="J85" s="80">
        <v>0</v>
      </c>
      <c r="K85" s="80">
        <v>0</v>
      </c>
      <c r="L85" s="86">
        <v>0</v>
      </c>
      <c r="M85" s="86">
        <v>0</v>
      </c>
      <c r="N85" s="86">
        <v>0</v>
      </c>
      <c r="O85" s="86">
        <v>0</v>
      </c>
      <c r="P85" s="86">
        <v>0</v>
      </c>
      <c r="Q85" s="86">
        <v>0</v>
      </c>
      <c r="R85" s="49">
        <f t="shared" si="48"/>
        <v>12.5</v>
      </c>
      <c r="S85" s="52">
        <f t="shared" si="49"/>
        <v>-100</v>
      </c>
      <c r="T85" s="53">
        <f t="shared" si="50"/>
        <v>1</v>
      </c>
      <c r="U85" s="53" t="str">
        <f t="shared" si="51"/>
        <v>RENTAN</v>
      </c>
      <c r="V85" s="49">
        <f t="shared" si="52"/>
        <v>0</v>
      </c>
      <c r="W85" s="52">
        <f t="shared" si="53"/>
        <v>0</v>
      </c>
      <c r="X85" s="53">
        <f t="shared" si="54"/>
        <v>3</v>
      </c>
      <c r="Y85" s="53" t="str">
        <f t="shared" si="55"/>
        <v>AMAN</v>
      </c>
      <c r="Z85" s="53">
        <f t="shared" si="56"/>
        <v>4</v>
      </c>
      <c r="AA85" s="53" t="str">
        <f t="shared" si="57"/>
        <v>WASPADA</v>
      </c>
      <c r="AB85" s="53" t="str">
        <f t="shared" si="58"/>
        <v>2</v>
      </c>
      <c r="AC85" s="57"/>
    </row>
    <row r="86" spans="1:29" s="1" customFormat="1" x14ac:dyDescent="0.35">
      <c r="A86" s="8">
        <v>8</v>
      </c>
      <c r="B86" s="9">
        <v>6306</v>
      </c>
      <c r="C86" s="10" t="s">
        <v>603</v>
      </c>
      <c r="D86" s="81">
        <v>6306080</v>
      </c>
      <c r="E86" s="93" t="s">
        <v>646</v>
      </c>
      <c r="F86" s="80">
        <v>383</v>
      </c>
      <c r="G86" s="80" t="s">
        <v>604</v>
      </c>
      <c r="H86" s="80" t="s">
        <v>604</v>
      </c>
      <c r="I86" s="80">
        <v>0</v>
      </c>
      <c r="J86" s="80">
        <v>0</v>
      </c>
      <c r="K86" s="80">
        <v>52</v>
      </c>
      <c r="L86" s="86">
        <v>0</v>
      </c>
      <c r="M86" s="86">
        <v>0</v>
      </c>
      <c r="N86" s="86">
        <v>0</v>
      </c>
      <c r="O86" s="86">
        <v>0</v>
      </c>
      <c r="P86" s="86">
        <v>0</v>
      </c>
      <c r="Q86" s="86">
        <v>0</v>
      </c>
      <c r="R86" s="49">
        <f t="shared" si="48"/>
        <v>127.66666666666667</v>
      </c>
      <c r="S86" s="52">
        <f t="shared" si="49"/>
        <v>-59.268929503916446</v>
      </c>
      <c r="T86" s="53">
        <f t="shared" si="50"/>
        <v>1</v>
      </c>
      <c r="U86" s="53" t="str">
        <f t="shared" si="51"/>
        <v>RENTAN</v>
      </c>
      <c r="V86" s="49">
        <f t="shared" si="52"/>
        <v>0</v>
      </c>
      <c r="W86" s="52">
        <f t="shared" si="53"/>
        <v>0</v>
      </c>
      <c r="X86" s="53">
        <f t="shared" si="54"/>
        <v>3</v>
      </c>
      <c r="Y86" s="53" t="str">
        <f t="shared" si="55"/>
        <v>AMAN</v>
      </c>
      <c r="Z86" s="53">
        <f t="shared" si="56"/>
        <v>4</v>
      </c>
      <c r="AA86" s="53" t="str">
        <f t="shared" si="57"/>
        <v>WASPADA</v>
      </c>
      <c r="AB86" s="53" t="str">
        <f t="shared" si="58"/>
        <v>2</v>
      </c>
      <c r="AC86" s="57"/>
    </row>
    <row r="87" spans="1:29" s="1" customFormat="1" x14ac:dyDescent="0.35">
      <c r="A87" s="8">
        <v>9</v>
      </c>
      <c r="B87" s="9">
        <v>6306</v>
      </c>
      <c r="C87" s="10" t="s">
        <v>603</v>
      </c>
      <c r="D87" s="81">
        <v>6306090</v>
      </c>
      <c r="E87" s="93" t="s">
        <v>647</v>
      </c>
      <c r="F87" s="80">
        <v>0</v>
      </c>
      <c r="G87" s="80" t="s">
        <v>604</v>
      </c>
      <c r="H87" s="80" t="s">
        <v>604</v>
      </c>
      <c r="I87" s="80">
        <v>0</v>
      </c>
      <c r="J87" s="80">
        <v>0</v>
      </c>
      <c r="K87" s="80">
        <v>0</v>
      </c>
      <c r="L87" s="87">
        <v>0</v>
      </c>
      <c r="M87" s="87">
        <v>0</v>
      </c>
      <c r="N87" s="87">
        <v>0</v>
      </c>
      <c r="O87" s="87">
        <v>0</v>
      </c>
      <c r="P87" s="87">
        <v>0</v>
      </c>
      <c r="Q87" s="87">
        <v>0</v>
      </c>
      <c r="R87" s="49">
        <f t="shared" si="48"/>
        <v>0</v>
      </c>
      <c r="S87" s="52">
        <f t="shared" si="49"/>
        <v>0</v>
      </c>
      <c r="T87" s="53">
        <f t="shared" si="50"/>
        <v>2</v>
      </c>
      <c r="U87" s="53" t="str">
        <f t="shared" si="51"/>
        <v>WASPADA</v>
      </c>
      <c r="V87" s="49">
        <f t="shared" si="52"/>
        <v>0</v>
      </c>
      <c r="W87" s="52">
        <f t="shared" si="53"/>
        <v>0</v>
      </c>
      <c r="X87" s="53">
        <f t="shared" si="54"/>
        <v>3</v>
      </c>
      <c r="Y87" s="53" t="str">
        <f t="shared" si="55"/>
        <v>AMAN</v>
      </c>
      <c r="Z87" s="53">
        <f t="shared" si="56"/>
        <v>5</v>
      </c>
      <c r="AA87" s="53" t="str">
        <f t="shared" si="57"/>
        <v>WASPADA</v>
      </c>
      <c r="AB87" s="53" t="str">
        <f t="shared" si="58"/>
        <v>2</v>
      </c>
      <c r="AC87" s="57"/>
    </row>
    <row r="88" spans="1:29" s="1" customFormat="1" x14ac:dyDescent="0.35">
      <c r="A88" s="8">
        <v>10</v>
      </c>
      <c r="B88" s="9">
        <v>6306</v>
      </c>
      <c r="C88" s="10" t="s">
        <v>603</v>
      </c>
      <c r="D88" s="81">
        <v>6306091</v>
      </c>
      <c r="E88" s="93" t="s">
        <v>648</v>
      </c>
      <c r="F88" s="80">
        <v>0</v>
      </c>
      <c r="G88" s="80" t="s">
        <v>604</v>
      </c>
      <c r="H88" s="80" t="s">
        <v>604</v>
      </c>
      <c r="I88" s="80">
        <v>0</v>
      </c>
      <c r="J88" s="80">
        <v>0</v>
      </c>
      <c r="K88" s="80">
        <v>0</v>
      </c>
      <c r="L88" s="87">
        <v>0</v>
      </c>
      <c r="M88" s="87">
        <v>0</v>
      </c>
      <c r="N88" s="87">
        <v>0</v>
      </c>
      <c r="O88" s="87">
        <v>0</v>
      </c>
      <c r="P88" s="87">
        <v>0</v>
      </c>
      <c r="Q88" s="87">
        <v>0</v>
      </c>
      <c r="R88" s="49">
        <f t="shared" si="48"/>
        <v>0</v>
      </c>
      <c r="S88" s="52">
        <f t="shared" si="49"/>
        <v>0</v>
      </c>
      <c r="T88" s="53">
        <f t="shared" si="50"/>
        <v>2</v>
      </c>
      <c r="U88" s="53" t="str">
        <f t="shared" si="51"/>
        <v>WASPADA</v>
      </c>
      <c r="V88" s="49">
        <f t="shared" si="52"/>
        <v>0</v>
      </c>
      <c r="W88" s="52">
        <f t="shared" si="53"/>
        <v>0</v>
      </c>
      <c r="X88" s="53">
        <f t="shared" si="54"/>
        <v>3</v>
      </c>
      <c r="Y88" s="53" t="str">
        <f t="shared" si="55"/>
        <v>AMAN</v>
      </c>
      <c r="Z88" s="53">
        <f t="shared" si="56"/>
        <v>5</v>
      </c>
      <c r="AA88" s="53" t="str">
        <f t="shared" si="57"/>
        <v>WASPADA</v>
      </c>
      <c r="AB88" s="53" t="str">
        <f t="shared" si="58"/>
        <v>2</v>
      </c>
      <c r="AC88" s="57"/>
    </row>
    <row r="89" spans="1:29" s="1" customFormat="1" x14ac:dyDescent="0.35">
      <c r="A89" s="8">
        <v>11</v>
      </c>
      <c r="B89" s="9">
        <v>6306</v>
      </c>
      <c r="C89" s="10" t="s">
        <v>603</v>
      </c>
      <c r="D89" s="81">
        <v>6306100</v>
      </c>
      <c r="E89" s="93" t="s">
        <v>649</v>
      </c>
      <c r="F89" s="80">
        <v>0</v>
      </c>
      <c r="G89" s="80" t="s">
        <v>604</v>
      </c>
      <c r="H89" s="80" t="s">
        <v>604</v>
      </c>
      <c r="I89" s="80">
        <v>0</v>
      </c>
      <c r="J89" s="80">
        <v>0</v>
      </c>
      <c r="K89" s="80">
        <v>0</v>
      </c>
      <c r="L89" s="87">
        <v>0</v>
      </c>
      <c r="M89" s="87">
        <v>0</v>
      </c>
      <c r="N89" s="87">
        <v>0</v>
      </c>
      <c r="O89" s="87">
        <v>0</v>
      </c>
      <c r="P89" s="87">
        <v>0</v>
      </c>
      <c r="Q89" s="87">
        <v>0</v>
      </c>
      <c r="R89" s="49">
        <f t="shared" si="48"/>
        <v>0</v>
      </c>
      <c r="S89" s="52">
        <f t="shared" si="49"/>
        <v>0</v>
      </c>
      <c r="T89" s="53">
        <f t="shared" si="50"/>
        <v>2</v>
      </c>
      <c r="U89" s="53" t="str">
        <f t="shared" si="51"/>
        <v>WASPADA</v>
      </c>
      <c r="V89" s="49">
        <f t="shared" si="52"/>
        <v>0</v>
      </c>
      <c r="W89" s="52">
        <f t="shared" si="53"/>
        <v>0</v>
      </c>
      <c r="X89" s="53">
        <f t="shared" si="54"/>
        <v>3</v>
      </c>
      <c r="Y89" s="53" t="str">
        <f t="shared" si="55"/>
        <v>AMAN</v>
      </c>
      <c r="Z89" s="53">
        <f t="shared" si="56"/>
        <v>5</v>
      </c>
      <c r="AA89" s="53" t="str">
        <f t="shared" si="57"/>
        <v>WASPADA</v>
      </c>
      <c r="AB89" s="53" t="str">
        <f t="shared" si="58"/>
        <v>2</v>
      </c>
      <c r="AC89" s="57"/>
    </row>
    <row r="90" spans="1:29" s="46" customFormat="1" x14ac:dyDescent="0.35">
      <c r="A90" s="14"/>
      <c r="B90" s="9"/>
      <c r="C90" s="10" t="s">
        <v>603</v>
      </c>
      <c r="D90" s="15" t="s">
        <v>597</v>
      </c>
      <c r="E90" s="16" t="s">
        <v>597</v>
      </c>
      <c r="F90" s="75">
        <v>769</v>
      </c>
      <c r="G90" s="75">
        <f t="shared" ref="G90:Q90" si="59">SUM(G79:G89)</f>
        <v>255</v>
      </c>
      <c r="H90" s="75">
        <f t="shared" si="59"/>
        <v>792</v>
      </c>
      <c r="I90" s="75">
        <f>SUM(I79:I89)</f>
        <v>804</v>
      </c>
      <c r="J90" s="75">
        <f t="shared" si="59"/>
        <v>247</v>
      </c>
      <c r="K90" s="75">
        <f>SUM(K79:K89)</f>
        <v>247</v>
      </c>
      <c r="L90" s="75">
        <f t="shared" si="59"/>
        <v>0</v>
      </c>
      <c r="M90" s="75">
        <f t="shared" si="59"/>
        <v>0</v>
      </c>
      <c r="N90" s="75">
        <f t="shared" si="59"/>
        <v>0</v>
      </c>
      <c r="O90" s="75">
        <f t="shared" si="59"/>
        <v>0</v>
      </c>
      <c r="P90" s="75">
        <f t="shared" si="59"/>
        <v>0</v>
      </c>
      <c r="Q90" s="75">
        <f t="shared" si="59"/>
        <v>0</v>
      </c>
      <c r="R90" s="50">
        <f t="shared" si="48"/>
        <v>573.4</v>
      </c>
      <c r="S90" s="54">
        <f t="shared" si="49"/>
        <v>-56.923613533310082</v>
      </c>
      <c r="T90" s="55">
        <f t="shared" si="50"/>
        <v>1</v>
      </c>
      <c r="U90" s="55" t="str">
        <f t="shared" si="51"/>
        <v>RENTAN</v>
      </c>
      <c r="V90" s="50">
        <f t="shared" si="52"/>
        <v>0</v>
      </c>
      <c r="W90" s="56">
        <f>IF(ISERROR(((Q90-V90)/V90)*100),0,((Q90-V90)/V90)*100)+0.00001</f>
        <v>1.0000000000000001E-5</v>
      </c>
      <c r="X90" s="55">
        <f t="shared" si="54"/>
        <v>2</v>
      </c>
      <c r="Y90" s="55" t="str">
        <f t="shared" si="55"/>
        <v>WASPADA</v>
      </c>
      <c r="Z90" s="55">
        <f t="shared" si="56"/>
        <v>3</v>
      </c>
      <c r="AA90" s="55" t="str">
        <f t="shared" si="57"/>
        <v>RENTAN</v>
      </c>
      <c r="AB90" s="55" t="str">
        <f t="shared" si="58"/>
        <v>1</v>
      </c>
      <c r="AC90" s="58"/>
    </row>
    <row r="93" spans="1:29" x14ac:dyDescent="0.35">
      <c r="A93" t="s">
        <v>733</v>
      </c>
    </row>
    <row r="95" spans="1:29" s="45" customFormat="1" ht="15.5" x14ac:dyDescent="0.35">
      <c r="A95" s="334" t="s">
        <v>1</v>
      </c>
      <c r="B95" s="313" t="s">
        <v>598</v>
      </c>
      <c r="C95" s="334" t="s">
        <v>3</v>
      </c>
      <c r="D95" s="313" t="s">
        <v>600</v>
      </c>
      <c r="E95" s="316" t="s">
        <v>601</v>
      </c>
      <c r="F95" s="327" t="s">
        <v>4</v>
      </c>
      <c r="G95" s="327"/>
      <c r="H95" s="327"/>
      <c r="I95" s="327"/>
      <c r="J95" s="327"/>
      <c r="K95" s="327"/>
      <c r="L95" s="329" t="s">
        <v>5</v>
      </c>
      <c r="M95" s="329"/>
      <c r="N95" s="329"/>
      <c r="O95" s="329"/>
      <c r="P95" s="329"/>
      <c r="Q95" s="329"/>
      <c r="R95" s="327" t="s">
        <v>4</v>
      </c>
      <c r="S95" s="327"/>
      <c r="T95" s="327"/>
      <c r="U95" s="327"/>
      <c r="V95" s="329" t="s">
        <v>5</v>
      </c>
      <c r="W95" s="329"/>
      <c r="X95" s="329"/>
      <c r="Y95" s="329"/>
      <c r="Z95" s="330" t="s">
        <v>6</v>
      </c>
      <c r="AA95" s="330"/>
      <c r="AB95" s="330"/>
    </row>
    <row r="96" spans="1:29" s="45" customFormat="1" ht="15.75" customHeight="1" x14ac:dyDescent="0.35">
      <c r="A96" s="334"/>
      <c r="B96" s="314"/>
      <c r="C96" s="334"/>
      <c r="D96" s="314"/>
      <c r="E96" s="317"/>
      <c r="F96" s="327" t="s">
        <v>7</v>
      </c>
      <c r="G96" s="327"/>
      <c r="H96" s="327"/>
      <c r="I96" s="327"/>
      <c r="J96" s="327"/>
      <c r="K96" s="328" t="s">
        <v>8</v>
      </c>
      <c r="L96" s="329" t="s">
        <v>7</v>
      </c>
      <c r="M96" s="329"/>
      <c r="N96" s="329"/>
      <c r="O96" s="329"/>
      <c r="P96" s="329"/>
      <c r="Q96" s="331" t="s">
        <v>8</v>
      </c>
      <c r="R96" s="328" t="s">
        <v>9</v>
      </c>
      <c r="S96" s="327" t="s">
        <v>10</v>
      </c>
      <c r="T96" s="327"/>
      <c r="U96" s="327"/>
      <c r="V96" s="333" t="s">
        <v>9</v>
      </c>
      <c r="W96" s="329" t="s">
        <v>10</v>
      </c>
      <c r="X96" s="329"/>
      <c r="Y96" s="329"/>
      <c r="Z96" s="330"/>
      <c r="AA96" s="330"/>
      <c r="AB96" s="330"/>
    </row>
    <row r="97" spans="1:29" s="45" customFormat="1" ht="15.5" x14ac:dyDescent="0.35">
      <c r="A97" s="334"/>
      <c r="B97" s="315"/>
      <c r="C97" s="334"/>
      <c r="D97" s="315"/>
      <c r="E97" s="318"/>
      <c r="F97" s="47">
        <v>2019</v>
      </c>
      <c r="G97" s="47">
        <v>2020</v>
      </c>
      <c r="H97" s="47">
        <v>2021</v>
      </c>
      <c r="I97" s="47">
        <v>2022</v>
      </c>
      <c r="J97" s="47">
        <v>2023</v>
      </c>
      <c r="K97" s="328"/>
      <c r="L97" s="89">
        <v>2019</v>
      </c>
      <c r="M97" s="89">
        <v>2020</v>
      </c>
      <c r="N97" s="89">
        <v>2021</v>
      </c>
      <c r="O97" s="89">
        <v>2022</v>
      </c>
      <c r="P97" s="89">
        <v>2023</v>
      </c>
      <c r="Q97" s="332"/>
      <c r="R97" s="328" t="s">
        <v>9</v>
      </c>
      <c r="S97" s="47" t="s">
        <v>11</v>
      </c>
      <c r="T97" s="47" t="s">
        <v>12</v>
      </c>
      <c r="U97" s="47" t="s">
        <v>13</v>
      </c>
      <c r="V97" s="333" t="s">
        <v>9</v>
      </c>
      <c r="W97" s="48" t="s">
        <v>11</v>
      </c>
      <c r="X97" s="48" t="s">
        <v>12</v>
      </c>
      <c r="Y97" s="48" t="s">
        <v>13</v>
      </c>
      <c r="Z97" s="51" t="s">
        <v>11</v>
      </c>
      <c r="AA97" s="51" t="s">
        <v>13</v>
      </c>
      <c r="AB97" s="51" t="s">
        <v>14</v>
      </c>
    </row>
    <row r="98" spans="1:29" s="1" customFormat="1" x14ac:dyDescent="0.35">
      <c r="A98" s="8">
        <v>1</v>
      </c>
      <c r="B98" s="9">
        <v>6306</v>
      </c>
      <c r="C98" s="10" t="s">
        <v>603</v>
      </c>
      <c r="D98" s="81">
        <v>6306010</v>
      </c>
      <c r="E98" s="93" t="s">
        <v>639</v>
      </c>
      <c r="F98" s="80">
        <v>69</v>
      </c>
      <c r="G98" s="80" t="s">
        <v>604</v>
      </c>
      <c r="H98" s="80">
        <v>173</v>
      </c>
      <c r="I98" s="80">
        <v>710</v>
      </c>
      <c r="J98" s="80">
        <v>22</v>
      </c>
      <c r="K98" s="80">
        <v>41</v>
      </c>
      <c r="L98" s="86">
        <v>0</v>
      </c>
      <c r="M98" s="86">
        <v>0</v>
      </c>
      <c r="N98" s="86">
        <v>0</v>
      </c>
      <c r="O98" s="86">
        <v>0</v>
      </c>
      <c r="P98" s="86">
        <v>0</v>
      </c>
      <c r="Q98" s="86">
        <v>0</v>
      </c>
      <c r="R98" s="49">
        <f t="shared" ref="R98:R109" si="60">IF(ISERROR(AVERAGE(F98:J98)),0,AVERAGE(F98:J98))</f>
        <v>243.5</v>
      </c>
      <c r="S98" s="52">
        <f t="shared" ref="S98:S109" si="61">IF(ISERROR(((K98-R98)/R98)*100),0,((K98-R98)/R98)*100)</f>
        <v>-83.162217659137568</v>
      </c>
      <c r="T98" s="53">
        <f t="shared" ref="T98:T109" si="62">IF(S98="","",IF(S98&gt;=5,3,IF(S98&lt;-5,1,2)))</f>
        <v>1</v>
      </c>
      <c r="U98" s="53" t="str">
        <f t="shared" ref="U98:U109" si="63">IF(T98="","",IF(T98=3,"AMAN",IF(T98=1,"RENTAN","WASPADA")))</f>
        <v>RENTAN</v>
      </c>
      <c r="V98" s="49">
        <f t="shared" ref="V98:V109" si="64">IF(ISERROR(AVERAGE(L98:P98)),0,AVERAGE(L98:P98))</f>
        <v>0</v>
      </c>
      <c r="W98" s="52">
        <f t="shared" ref="W98:W108" si="65">IF(ISERROR(((Q98-V98)/V98)*100),0,((Q98-V98)/V98)*100)</f>
        <v>0</v>
      </c>
      <c r="X98" s="53">
        <f t="shared" ref="X98:X109" si="66">IF(W98="","",IF(W98&lt;-5,3,IF(W98&gt;=5,1,IF(W98=0,3,2))))</f>
        <v>3</v>
      </c>
      <c r="Y98" s="53" t="str">
        <f t="shared" ref="Y98:Y109" si="67">IF(X98="","",IF(X98=3,"AMAN",IF(X98=1,"RENTAN","WASPADA")))</f>
        <v>AMAN</v>
      </c>
      <c r="Z98" s="53">
        <f t="shared" ref="Z98:Z109" si="68">T98+X98</f>
        <v>4</v>
      </c>
      <c r="AA98" s="53" t="str">
        <f t="shared" ref="AA98:AA109" si="69">IF(Z98="","",IF(Z98&lt;=3,"RENTAN",IF(Z98&gt;5,"AMAN","WASPADA")))</f>
        <v>WASPADA</v>
      </c>
      <c r="AB98" s="53" t="str">
        <f t="shared" ref="AB98:AB109" si="70">IF(AA98="","",IF(AA98="AMAN","3",IF(AA98="RENTAN","1","2")))</f>
        <v>2</v>
      </c>
      <c r="AC98" s="57"/>
    </row>
    <row r="99" spans="1:29" s="1" customFormat="1" x14ac:dyDescent="0.35">
      <c r="A99" s="8">
        <v>2</v>
      </c>
      <c r="B99" s="9">
        <v>6306</v>
      </c>
      <c r="C99" s="10" t="s">
        <v>603</v>
      </c>
      <c r="D99" s="81">
        <v>6306020</v>
      </c>
      <c r="E99" s="93" t="s">
        <v>640</v>
      </c>
      <c r="F99" s="80">
        <v>0</v>
      </c>
      <c r="G99" s="80" t="s">
        <v>604</v>
      </c>
      <c r="H99" s="80" t="s">
        <v>604</v>
      </c>
      <c r="I99" s="80">
        <v>0</v>
      </c>
      <c r="J99" s="80">
        <v>0</v>
      </c>
      <c r="K99" s="80">
        <v>0</v>
      </c>
      <c r="L99" s="87">
        <v>0</v>
      </c>
      <c r="M99" s="87">
        <v>0</v>
      </c>
      <c r="N99" s="87">
        <v>0</v>
      </c>
      <c r="O99" s="87">
        <v>0</v>
      </c>
      <c r="P99" s="87">
        <v>0</v>
      </c>
      <c r="Q99" s="87">
        <v>0</v>
      </c>
      <c r="R99" s="49">
        <f t="shared" si="60"/>
        <v>0</v>
      </c>
      <c r="S99" s="52">
        <f t="shared" si="61"/>
        <v>0</v>
      </c>
      <c r="T99" s="53">
        <f t="shared" si="62"/>
        <v>2</v>
      </c>
      <c r="U99" s="53" t="str">
        <f t="shared" si="63"/>
        <v>WASPADA</v>
      </c>
      <c r="V99" s="49">
        <f t="shared" si="64"/>
        <v>0</v>
      </c>
      <c r="W99" s="52">
        <f t="shared" si="65"/>
        <v>0</v>
      </c>
      <c r="X99" s="53">
        <f t="shared" si="66"/>
        <v>3</v>
      </c>
      <c r="Y99" s="53" t="str">
        <f t="shared" si="67"/>
        <v>AMAN</v>
      </c>
      <c r="Z99" s="53">
        <f t="shared" si="68"/>
        <v>5</v>
      </c>
      <c r="AA99" s="53" t="str">
        <f t="shared" si="69"/>
        <v>WASPADA</v>
      </c>
      <c r="AB99" s="53" t="str">
        <f t="shared" si="70"/>
        <v>2</v>
      </c>
      <c r="AC99" s="57"/>
    </row>
    <row r="100" spans="1:29" s="1" customFormat="1" x14ac:dyDescent="0.35">
      <c r="A100" s="8">
        <v>3</v>
      </c>
      <c r="B100" s="9">
        <v>6306</v>
      </c>
      <c r="C100" s="10" t="s">
        <v>603</v>
      </c>
      <c r="D100" s="81">
        <v>6306030</v>
      </c>
      <c r="E100" s="93" t="s">
        <v>641</v>
      </c>
      <c r="F100" s="80">
        <v>0</v>
      </c>
      <c r="G100" s="80">
        <v>50</v>
      </c>
      <c r="H100" s="80">
        <v>230</v>
      </c>
      <c r="I100" s="80">
        <v>1258</v>
      </c>
      <c r="J100" s="80">
        <v>155</v>
      </c>
      <c r="K100" s="80">
        <v>38</v>
      </c>
      <c r="L100" s="86">
        <v>0</v>
      </c>
      <c r="M100" s="86">
        <v>0</v>
      </c>
      <c r="N100" s="86">
        <v>0</v>
      </c>
      <c r="O100" s="86">
        <v>0</v>
      </c>
      <c r="P100" s="86">
        <v>0</v>
      </c>
      <c r="Q100" s="86">
        <v>0</v>
      </c>
      <c r="R100" s="49">
        <f t="shared" si="60"/>
        <v>338.6</v>
      </c>
      <c r="S100" s="52">
        <f t="shared" si="61"/>
        <v>-88.777318369757836</v>
      </c>
      <c r="T100" s="53">
        <f t="shared" si="62"/>
        <v>1</v>
      </c>
      <c r="U100" s="53" t="str">
        <f t="shared" si="63"/>
        <v>RENTAN</v>
      </c>
      <c r="V100" s="49">
        <f t="shared" si="64"/>
        <v>0</v>
      </c>
      <c r="W100" s="52">
        <f t="shared" si="65"/>
        <v>0</v>
      </c>
      <c r="X100" s="53">
        <f t="shared" si="66"/>
        <v>3</v>
      </c>
      <c r="Y100" s="53" t="str">
        <f t="shared" si="67"/>
        <v>AMAN</v>
      </c>
      <c r="Z100" s="53">
        <f t="shared" si="68"/>
        <v>4</v>
      </c>
      <c r="AA100" s="53" t="str">
        <f t="shared" si="69"/>
        <v>WASPADA</v>
      </c>
      <c r="AB100" s="53" t="str">
        <f t="shared" si="70"/>
        <v>2</v>
      </c>
      <c r="AC100" s="57"/>
    </row>
    <row r="101" spans="1:29" s="1" customFormat="1" x14ac:dyDescent="0.35">
      <c r="A101" s="8">
        <v>4</v>
      </c>
      <c r="B101" s="9">
        <v>6306</v>
      </c>
      <c r="C101" s="10" t="s">
        <v>603</v>
      </c>
      <c r="D101" s="81">
        <v>6306040</v>
      </c>
      <c r="E101" s="93" t="s">
        <v>642</v>
      </c>
      <c r="F101" s="80">
        <v>192</v>
      </c>
      <c r="G101" s="80">
        <v>3</v>
      </c>
      <c r="H101" s="80">
        <v>220</v>
      </c>
      <c r="I101" s="80">
        <v>1084</v>
      </c>
      <c r="J101" s="80">
        <v>8</v>
      </c>
      <c r="K101" s="80">
        <v>16</v>
      </c>
      <c r="L101" s="86">
        <v>0</v>
      </c>
      <c r="M101" s="86">
        <v>0</v>
      </c>
      <c r="N101" s="86">
        <v>0</v>
      </c>
      <c r="O101" s="86">
        <v>0</v>
      </c>
      <c r="P101" s="86">
        <v>0</v>
      </c>
      <c r="Q101" s="86">
        <v>0</v>
      </c>
      <c r="R101" s="49">
        <f t="shared" si="60"/>
        <v>301.39999999999998</v>
      </c>
      <c r="S101" s="52">
        <f t="shared" si="61"/>
        <v>-94.6914399469144</v>
      </c>
      <c r="T101" s="53">
        <f t="shared" si="62"/>
        <v>1</v>
      </c>
      <c r="U101" s="53" t="str">
        <f t="shared" si="63"/>
        <v>RENTAN</v>
      </c>
      <c r="V101" s="49">
        <f t="shared" si="64"/>
        <v>0</v>
      </c>
      <c r="W101" s="52">
        <f t="shared" si="65"/>
        <v>0</v>
      </c>
      <c r="X101" s="53">
        <f t="shared" si="66"/>
        <v>3</v>
      </c>
      <c r="Y101" s="53" t="str">
        <f t="shared" si="67"/>
        <v>AMAN</v>
      </c>
      <c r="Z101" s="53">
        <f t="shared" si="68"/>
        <v>4</v>
      </c>
      <c r="AA101" s="53" t="str">
        <f t="shared" si="69"/>
        <v>WASPADA</v>
      </c>
      <c r="AB101" s="53" t="str">
        <f t="shared" si="70"/>
        <v>2</v>
      </c>
      <c r="AC101" s="57"/>
    </row>
    <row r="102" spans="1:29" s="1" customFormat="1" x14ac:dyDescent="0.35">
      <c r="A102" s="8">
        <v>5</v>
      </c>
      <c r="B102" s="9">
        <v>6306</v>
      </c>
      <c r="C102" s="10" t="s">
        <v>603</v>
      </c>
      <c r="D102" s="81">
        <v>6306050</v>
      </c>
      <c r="E102" s="93" t="s">
        <v>643</v>
      </c>
      <c r="F102" s="80">
        <v>445</v>
      </c>
      <c r="G102" s="80" t="s">
        <v>604</v>
      </c>
      <c r="H102" s="80" t="s">
        <v>604</v>
      </c>
      <c r="I102" s="80">
        <v>52</v>
      </c>
      <c r="J102" s="80">
        <v>0</v>
      </c>
      <c r="K102" s="80">
        <v>0</v>
      </c>
      <c r="L102" s="86">
        <v>0</v>
      </c>
      <c r="M102" s="86">
        <v>0</v>
      </c>
      <c r="N102" s="86">
        <v>0</v>
      </c>
      <c r="O102" s="86">
        <v>0</v>
      </c>
      <c r="P102" s="86">
        <v>0</v>
      </c>
      <c r="Q102" s="86">
        <v>0</v>
      </c>
      <c r="R102" s="49">
        <f t="shared" si="60"/>
        <v>165.66666666666666</v>
      </c>
      <c r="S102" s="52">
        <f t="shared" si="61"/>
        <v>-100</v>
      </c>
      <c r="T102" s="53">
        <f t="shared" si="62"/>
        <v>1</v>
      </c>
      <c r="U102" s="53" t="str">
        <f t="shared" si="63"/>
        <v>RENTAN</v>
      </c>
      <c r="V102" s="49">
        <f t="shared" si="64"/>
        <v>0</v>
      </c>
      <c r="W102" s="52">
        <f t="shared" si="65"/>
        <v>0</v>
      </c>
      <c r="X102" s="53">
        <f t="shared" si="66"/>
        <v>3</v>
      </c>
      <c r="Y102" s="53" t="str">
        <f t="shared" si="67"/>
        <v>AMAN</v>
      </c>
      <c r="Z102" s="53">
        <f t="shared" si="68"/>
        <v>4</v>
      </c>
      <c r="AA102" s="53" t="str">
        <f t="shared" si="69"/>
        <v>WASPADA</v>
      </c>
      <c r="AB102" s="53" t="str">
        <f t="shared" si="70"/>
        <v>2</v>
      </c>
      <c r="AC102" s="57"/>
    </row>
    <row r="103" spans="1:29" s="1" customFormat="1" x14ac:dyDescent="0.35">
      <c r="A103" s="8">
        <v>6</v>
      </c>
      <c r="B103" s="9">
        <v>6306</v>
      </c>
      <c r="C103" s="10" t="s">
        <v>603</v>
      </c>
      <c r="D103" s="81">
        <v>6306060</v>
      </c>
      <c r="E103" s="93" t="s">
        <v>644</v>
      </c>
      <c r="F103" s="80">
        <v>41</v>
      </c>
      <c r="G103" s="80" t="s">
        <v>604</v>
      </c>
      <c r="H103" s="80">
        <v>31</v>
      </c>
      <c r="I103" s="80">
        <v>572</v>
      </c>
      <c r="J103" s="80">
        <v>62</v>
      </c>
      <c r="K103" s="80">
        <v>17</v>
      </c>
      <c r="L103" s="86">
        <v>0</v>
      </c>
      <c r="M103" s="86">
        <v>0</v>
      </c>
      <c r="N103" s="86">
        <v>0</v>
      </c>
      <c r="O103" s="86">
        <v>0</v>
      </c>
      <c r="P103" s="86">
        <v>0</v>
      </c>
      <c r="Q103" s="86">
        <v>0</v>
      </c>
      <c r="R103" s="49">
        <f t="shared" si="60"/>
        <v>176.5</v>
      </c>
      <c r="S103" s="52">
        <f t="shared" si="61"/>
        <v>-90.368271954674213</v>
      </c>
      <c r="T103" s="53">
        <f t="shared" si="62"/>
        <v>1</v>
      </c>
      <c r="U103" s="53" t="str">
        <f t="shared" si="63"/>
        <v>RENTAN</v>
      </c>
      <c r="V103" s="49">
        <f t="shared" si="64"/>
        <v>0</v>
      </c>
      <c r="W103" s="52">
        <f t="shared" si="65"/>
        <v>0</v>
      </c>
      <c r="X103" s="53">
        <f t="shared" si="66"/>
        <v>3</v>
      </c>
      <c r="Y103" s="53" t="str">
        <f t="shared" si="67"/>
        <v>AMAN</v>
      </c>
      <c r="Z103" s="53">
        <f t="shared" si="68"/>
        <v>4</v>
      </c>
      <c r="AA103" s="53" t="str">
        <f t="shared" si="69"/>
        <v>WASPADA</v>
      </c>
      <c r="AB103" s="53" t="str">
        <f t="shared" si="70"/>
        <v>2</v>
      </c>
      <c r="AC103" s="57"/>
    </row>
    <row r="104" spans="1:29" s="1" customFormat="1" x14ac:dyDescent="0.35">
      <c r="A104" s="8">
        <v>7</v>
      </c>
      <c r="B104" s="9">
        <v>6306</v>
      </c>
      <c r="C104" s="10" t="s">
        <v>603</v>
      </c>
      <c r="D104" s="81">
        <v>6306070</v>
      </c>
      <c r="E104" s="93" t="s">
        <v>645</v>
      </c>
      <c r="F104" s="80">
        <v>0</v>
      </c>
      <c r="G104" s="80" t="s">
        <v>604</v>
      </c>
      <c r="H104" s="80" t="s">
        <v>604</v>
      </c>
      <c r="I104" s="80"/>
      <c r="J104" s="80">
        <v>0</v>
      </c>
      <c r="K104" s="80">
        <v>0</v>
      </c>
      <c r="L104" s="86">
        <v>0</v>
      </c>
      <c r="M104" s="86">
        <v>0</v>
      </c>
      <c r="N104" s="86">
        <v>0</v>
      </c>
      <c r="O104" s="86">
        <v>0</v>
      </c>
      <c r="P104" s="86">
        <v>0</v>
      </c>
      <c r="Q104" s="86">
        <v>0</v>
      </c>
      <c r="R104" s="49">
        <f t="shared" si="60"/>
        <v>0</v>
      </c>
      <c r="S104" s="52">
        <f t="shared" si="61"/>
        <v>0</v>
      </c>
      <c r="T104" s="53">
        <f t="shared" si="62"/>
        <v>2</v>
      </c>
      <c r="U104" s="53" t="str">
        <f t="shared" si="63"/>
        <v>WASPADA</v>
      </c>
      <c r="V104" s="49">
        <f t="shared" si="64"/>
        <v>0</v>
      </c>
      <c r="W104" s="52">
        <f t="shared" si="65"/>
        <v>0</v>
      </c>
      <c r="X104" s="53">
        <f t="shared" si="66"/>
        <v>3</v>
      </c>
      <c r="Y104" s="53" t="str">
        <f t="shared" si="67"/>
        <v>AMAN</v>
      </c>
      <c r="Z104" s="53">
        <f t="shared" si="68"/>
        <v>5</v>
      </c>
      <c r="AA104" s="53" t="str">
        <f t="shared" si="69"/>
        <v>WASPADA</v>
      </c>
      <c r="AB104" s="53" t="str">
        <f t="shared" si="70"/>
        <v>2</v>
      </c>
      <c r="AC104" s="57"/>
    </row>
    <row r="105" spans="1:29" s="1" customFormat="1" x14ac:dyDescent="0.35">
      <c r="A105" s="8">
        <v>8</v>
      </c>
      <c r="B105" s="9">
        <v>6306</v>
      </c>
      <c r="C105" s="10" t="s">
        <v>603</v>
      </c>
      <c r="D105" s="81">
        <v>6306080</v>
      </c>
      <c r="E105" s="93" t="s">
        <v>646</v>
      </c>
      <c r="F105" s="80">
        <v>399</v>
      </c>
      <c r="G105" s="80" t="s">
        <v>604</v>
      </c>
      <c r="H105" s="80" t="s">
        <v>604</v>
      </c>
      <c r="I105" s="80"/>
      <c r="J105" s="80">
        <v>0</v>
      </c>
      <c r="K105" s="80">
        <v>13</v>
      </c>
      <c r="L105" s="86">
        <v>0</v>
      </c>
      <c r="M105" s="86">
        <v>0</v>
      </c>
      <c r="N105" s="86">
        <v>0</v>
      </c>
      <c r="O105" s="86">
        <v>0</v>
      </c>
      <c r="P105" s="86">
        <v>0</v>
      </c>
      <c r="Q105" s="86">
        <v>0</v>
      </c>
      <c r="R105" s="49">
        <f t="shared" si="60"/>
        <v>199.5</v>
      </c>
      <c r="S105" s="52">
        <f t="shared" si="61"/>
        <v>-93.483709273182953</v>
      </c>
      <c r="T105" s="53">
        <f t="shared" si="62"/>
        <v>1</v>
      </c>
      <c r="U105" s="53" t="str">
        <f t="shared" si="63"/>
        <v>RENTAN</v>
      </c>
      <c r="V105" s="49">
        <f t="shared" si="64"/>
        <v>0</v>
      </c>
      <c r="W105" s="52">
        <f t="shared" si="65"/>
        <v>0</v>
      </c>
      <c r="X105" s="53">
        <f t="shared" si="66"/>
        <v>3</v>
      </c>
      <c r="Y105" s="53" t="str">
        <f t="shared" si="67"/>
        <v>AMAN</v>
      </c>
      <c r="Z105" s="53">
        <f t="shared" si="68"/>
        <v>4</v>
      </c>
      <c r="AA105" s="53" t="str">
        <f t="shared" si="69"/>
        <v>WASPADA</v>
      </c>
      <c r="AB105" s="53" t="str">
        <f t="shared" si="70"/>
        <v>2</v>
      </c>
      <c r="AC105" s="57"/>
    </row>
    <row r="106" spans="1:29" s="1" customFormat="1" x14ac:dyDescent="0.35">
      <c r="A106" s="8">
        <v>9</v>
      </c>
      <c r="B106" s="9">
        <v>6306</v>
      </c>
      <c r="C106" s="10" t="s">
        <v>603</v>
      </c>
      <c r="D106" s="81">
        <v>6306090</v>
      </c>
      <c r="E106" s="93" t="s">
        <v>647</v>
      </c>
      <c r="F106" s="80">
        <v>510</v>
      </c>
      <c r="G106" s="80">
        <v>725</v>
      </c>
      <c r="H106" s="80">
        <v>1275</v>
      </c>
      <c r="I106" s="80"/>
      <c r="J106" s="80">
        <v>0</v>
      </c>
      <c r="K106" s="80">
        <v>0</v>
      </c>
      <c r="L106" s="87">
        <v>0</v>
      </c>
      <c r="M106" s="87">
        <v>0</v>
      </c>
      <c r="N106" s="87">
        <v>0</v>
      </c>
      <c r="O106" s="87">
        <v>0</v>
      </c>
      <c r="P106" s="87">
        <v>0</v>
      </c>
      <c r="Q106" s="87">
        <v>0</v>
      </c>
      <c r="R106" s="49">
        <f t="shared" si="60"/>
        <v>627.5</v>
      </c>
      <c r="S106" s="52">
        <f t="shared" si="61"/>
        <v>-100</v>
      </c>
      <c r="T106" s="53">
        <f t="shared" si="62"/>
        <v>1</v>
      </c>
      <c r="U106" s="53" t="str">
        <f t="shared" si="63"/>
        <v>RENTAN</v>
      </c>
      <c r="V106" s="49">
        <f t="shared" si="64"/>
        <v>0</v>
      </c>
      <c r="W106" s="52">
        <f t="shared" si="65"/>
        <v>0</v>
      </c>
      <c r="X106" s="53">
        <f t="shared" si="66"/>
        <v>3</v>
      </c>
      <c r="Y106" s="53" t="str">
        <f t="shared" si="67"/>
        <v>AMAN</v>
      </c>
      <c r="Z106" s="53">
        <f t="shared" si="68"/>
        <v>4</v>
      </c>
      <c r="AA106" s="53" t="str">
        <f t="shared" si="69"/>
        <v>WASPADA</v>
      </c>
      <c r="AB106" s="53" t="str">
        <f t="shared" si="70"/>
        <v>2</v>
      </c>
      <c r="AC106" s="57"/>
    </row>
    <row r="107" spans="1:29" s="1" customFormat="1" x14ac:dyDescent="0.35">
      <c r="A107" s="8">
        <v>10</v>
      </c>
      <c r="B107" s="9">
        <v>6306</v>
      </c>
      <c r="C107" s="10" t="s">
        <v>603</v>
      </c>
      <c r="D107" s="81">
        <v>6306091</v>
      </c>
      <c r="E107" s="93" t="s">
        <v>648</v>
      </c>
      <c r="F107" s="80">
        <v>13</v>
      </c>
      <c r="G107" s="80">
        <v>920</v>
      </c>
      <c r="H107" s="80">
        <v>1320</v>
      </c>
      <c r="I107" s="80"/>
      <c r="J107" s="80">
        <v>0</v>
      </c>
      <c r="K107" s="80">
        <v>0</v>
      </c>
      <c r="L107" s="87">
        <v>0</v>
      </c>
      <c r="M107" s="87">
        <v>0</v>
      </c>
      <c r="N107" s="87">
        <v>0</v>
      </c>
      <c r="O107" s="87">
        <v>0</v>
      </c>
      <c r="P107" s="87">
        <v>0</v>
      </c>
      <c r="Q107" s="87">
        <v>0</v>
      </c>
      <c r="R107" s="49">
        <f t="shared" si="60"/>
        <v>563.25</v>
      </c>
      <c r="S107" s="52">
        <f t="shared" si="61"/>
        <v>-100</v>
      </c>
      <c r="T107" s="53">
        <f t="shared" si="62"/>
        <v>1</v>
      </c>
      <c r="U107" s="53" t="str">
        <f t="shared" si="63"/>
        <v>RENTAN</v>
      </c>
      <c r="V107" s="49">
        <f t="shared" si="64"/>
        <v>0</v>
      </c>
      <c r="W107" s="52">
        <f t="shared" si="65"/>
        <v>0</v>
      </c>
      <c r="X107" s="53">
        <f t="shared" si="66"/>
        <v>3</v>
      </c>
      <c r="Y107" s="53" t="str">
        <f t="shared" si="67"/>
        <v>AMAN</v>
      </c>
      <c r="Z107" s="53">
        <f t="shared" si="68"/>
        <v>4</v>
      </c>
      <c r="AA107" s="53" t="str">
        <f t="shared" si="69"/>
        <v>WASPADA</v>
      </c>
      <c r="AB107" s="53" t="str">
        <f t="shared" si="70"/>
        <v>2</v>
      </c>
      <c r="AC107" s="57"/>
    </row>
    <row r="108" spans="1:29" s="1" customFormat="1" x14ac:dyDescent="0.35">
      <c r="A108" s="8">
        <v>11</v>
      </c>
      <c r="B108" s="9">
        <v>6306</v>
      </c>
      <c r="C108" s="10" t="s">
        <v>603</v>
      </c>
      <c r="D108" s="81">
        <v>6306100</v>
      </c>
      <c r="E108" s="93" t="s">
        <v>649</v>
      </c>
      <c r="F108" s="80">
        <v>3132</v>
      </c>
      <c r="G108" s="80">
        <v>2345</v>
      </c>
      <c r="H108" s="80">
        <v>2377</v>
      </c>
      <c r="I108" s="80"/>
      <c r="J108" s="80">
        <v>0</v>
      </c>
      <c r="K108" s="80">
        <v>0</v>
      </c>
      <c r="L108" s="87">
        <v>0</v>
      </c>
      <c r="M108" s="87">
        <v>0</v>
      </c>
      <c r="N108" s="87">
        <v>0</v>
      </c>
      <c r="O108" s="87">
        <v>0</v>
      </c>
      <c r="P108" s="87">
        <v>0</v>
      </c>
      <c r="Q108" s="87">
        <v>0</v>
      </c>
      <c r="R108" s="49">
        <f t="shared" si="60"/>
        <v>1963.5</v>
      </c>
      <c r="S108" s="52">
        <f t="shared" si="61"/>
        <v>-100</v>
      </c>
      <c r="T108" s="53">
        <f t="shared" si="62"/>
        <v>1</v>
      </c>
      <c r="U108" s="53" t="str">
        <f t="shared" si="63"/>
        <v>RENTAN</v>
      </c>
      <c r="V108" s="49">
        <f t="shared" si="64"/>
        <v>0</v>
      </c>
      <c r="W108" s="52">
        <f t="shared" si="65"/>
        <v>0</v>
      </c>
      <c r="X108" s="53">
        <f t="shared" si="66"/>
        <v>3</v>
      </c>
      <c r="Y108" s="53" t="str">
        <f t="shared" si="67"/>
        <v>AMAN</v>
      </c>
      <c r="Z108" s="53">
        <f t="shared" si="68"/>
        <v>4</v>
      </c>
      <c r="AA108" s="53" t="str">
        <f t="shared" si="69"/>
        <v>WASPADA</v>
      </c>
      <c r="AB108" s="53" t="str">
        <f t="shared" si="70"/>
        <v>2</v>
      </c>
      <c r="AC108" s="57"/>
    </row>
    <row r="109" spans="1:29" s="46" customFormat="1" x14ac:dyDescent="0.35">
      <c r="A109" s="14"/>
      <c r="B109" s="9"/>
      <c r="C109" s="10" t="s">
        <v>603</v>
      </c>
      <c r="D109" s="15" t="s">
        <v>597</v>
      </c>
      <c r="E109" s="16" t="s">
        <v>597</v>
      </c>
      <c r="F109" s="75">
        <v>769</v>
      </c>
      <c r="G109" s="75">
        <f t="shared" ref="G109:Q109" si="71">SUM(G98:G108)</f>
        <v>4043</v>
      </c>
      <c r="H109" s="75">
        <f t="shared" si="71"/>
        <v>5626</v>
      </c>
      <c r="I109" s="75">
        <f>SUM(I98:I108)</f>
        <v>3676</v>
      </c>
      <c r="J109" s="75">
        <f t="shared" si="71"/>
        <v>247</v>
      </c>
      <c r="K109" s="75">
        <f>SUM(K98:K108)</f>
        <v>125</v>
      </c>
      <c r="L109" s="75">
        <f t="shared" si="71"/>
        <v>0</v>
      </c>
      <c r="M109" s="75">
        <f t="shared" si="71"/>
        <v>0</v>
      </c>
      <c r="N109" s="75">
        <f t="shared" si="71"/>
        <v>0</v>
      </c>
      <c r="O109" s="75">
        <f t="shared" si="71"/>
        <v>0</v>
      </c>
      <c r="P109" s="75">
        <f t="shared" si="71"/>
        <v>0</v>
      </c>
      <c r="Q109" s="75">
        <f t="shared" si="71"/>
        <v>0</v>
      </c>
      <c r="R109" s="50">
        <f t="shared" si="60"/>
        <v>2872.2</v>
      </c>
      <c r="S109" s="54">
        <f t="shared" si="61"/>
        <v>-95.647935380544538</v>
      </c>
      <c r="T109" s="55">
        <f t="shared" si="62"/>
        <v>1</v>
      </c>
      <c r="U109" s="55" t="str">
        <f t="shared" si="63"/>
        <v>RENTAN</v>
      </c>
      <c r="V109" s="50">
        <f t="shared" si="64"/>
        <v>0</v>
      </c>
      <c r="W109" s="56">
        <f>IF(ISERROR(((Q109-V109)/V109)*100),0,((Q109-V109)/V109)*100)+0.00001</f>
        <v>1.0000000000000001E-5</v>
      </c>
      <c r="X109" s="55">
        <f t="shared" si="66"/>
        <v>2</v>
      </c>
      <c r="Y109" s="55" t="str">
        <f t="shared" si="67"/>
        <v>WASPADA</v>
      </c>
      <c r="Z109" s="55">
        <f t="shared" si="68"/>
        <v>3</v>
      </c>
      <c r="AA109" s="55" t="str">
        <f t="shared" si="69"/>
        <v>RENTAN</v>
      </c>
      <c r="AB109" s="55" t="str">
        <f t="shared" si="70"/>
        <v>1</v>
      </c>
      <c r="AC109" s="58"/>
    </row>
    <row r="111" spans="1:29" x14ac:dyDescent="0.35">
      <c r="A111" t="s">
        <v>734</v>
      </c>
      <c r="I111" t="s">
        <v>624</v>
      </c>
    </row>
    <row r="113" spans="1:29" s="45" customFormat="1" ht="15.75" customHeight="1" x14ac:dyDescent="0.35">
      <c r="A113" s="334" t="s">
        <v>1</v>
      </c>
      <c r="B113" s="313" t="s">
        <v>598</v>
      </c>
      <c r="C113" s="334" t="s">
        <v>3</v>
      </c>
      <c r="D113" s="313" t="s">
        <v>600</v>
      </c>
      <c r="E113" s="316" t="s">
        <v>601</v>
      </c>
      <c r="F113" s="327" t="s">
        <v>4</v>
      </c>
      <c r="G113" s="327"/>
      <c r="H113" s="327"/>
      <c r="I113" s="327"/>
      <c r="J113" s="327"/>
      <c r="K113" s="327"/>
      <c r="L113" s="329" t="s">
        <v>5</v>
      </c>
      <c r="M113" s="329"/>
      <c r="N113" s="329"/>
      <c r="O113" s="329"/>
      <c r="P113" s="329"/>
      <c r="Q113" s="329"/>
      <c r="R113" s="327" t="s">
        <v>4</v>
      </c>
      <c r="S113" s="327"/>
      <c r="T113" s="327"/>
      <c r="U113" s="327"/>
      <c r="V113" s="329" t="s">
        <v>5</v>
      </c>
      <c r="W113" s="329"/>
      <c r="X113" s="329"/>
      <c r="Y113" s="329"/>
      <c r="Z113" s="330" t="s">
        <v>6</v>
      </c>
      <c r="AA113" s="330"/>
      <c r="AB113" s="330"/>
    </row>
    <row r="114" spans="1:29" s="45" customFormat="1" ht="15.75" customHeight="1" x14ac:dyDescent="0.35">
      <c r="A114" s="334"/>
      <c r="B114" s="314"/>
      <c r="C114" s="334"/>
      <c r="D114" s="314"/>
      <c r="E114" s="317"/>
      <c r="F114" s="327" t="s">
        <v>7</v>
      </c>
      <c r="G114" s="327"/>
      <c r="H114" s="327"/>
      <c r="I114" s="327"/>
      <c r="J114" s="327"/>
      <c r="K114" s="328" t="s">
        <v>8</v>
      </c>
      <c r="L114" s="329" t="s">
        <v>7</v>
      </c>
      <c r="M114" s="329"/>
      <c r="N114" s="329"/>
      <c r="O114" s="329"/>
      <c r="P114" s="329"/>
      <c r="Q114" s="331" t="s">
        <v>8</v>
      </c>
      <c r="R114" s="328" t="s">
        <v>9</v>
      </c>
      <c r="S114" s="327" t="s">
        <v>10</v>
      </c>
      <c r="T114" s="327"/>
      <c r="U114" s="327"/>
      <c r="V114" s="333" t="s">
        <v>9</v>
      </c>
      <c r="W114" s="329" t="s">
        <v>10</v>
      </c>
      <c r="X114" s="329"/>
      <c r="Y114" s="329"/>
      <c r="Z114" s="330"/>
      <c r="AA114" s="330"/>
      <c r="AB114" s="330"/>
    </row>
    <row r="115" spans="1:29" s="45" customFormat="1" ht="15.5" x14ac:dyDescent="0.35">
      <c r="A115" s="334"/>
      <c r="B115" s="315"/>
      <c r="C115" s="334"/>
      <c r="D115" s="315"/>
      <c r="E115" s="318"/>
      <c r="F115" s="47">
        <v>2019</v>
      </c>
      <c r="G115" s="47">
        <v>2020</v>
      </c>
      <c r="H115" s="47">
        <v>2021</v>
      </c>
      <c r="I115" s="47">
        <v>2022</v>
      </c>
      <c r="J115" s="47">
        <v>2023</v>
      </c>
      <c r="K115" s="328"/>
      <c r="L115" s="89">
        <v>2019</v>
      </c>
      <c r="M115" s="89">
        <v>2020</v>
      </c>
      <c r="N115" s="89">
        <v>2021</v>
      </c>
      <c r="O115" s="89">
        <v>2022</v>
      </c>
      <c r="P115" s="89">
        <v>2023</v>
      </c>
      <c r="Q115" s="332"/>
      <c r="R115" s="328" t="s">
        <v>9</v>
      </c>
      <c r="S115" s="47" t="s">
        <v>11</v>
      </c>
      <c r="T115" s="47" t="s">
        <v>12</v>
      </c>
      <c r="U115" s="47" t="s">
        <v>13</v>
      </c>
      <c r="V115" s="333" t="s">
        <v>9</v>
      </c>
      <c r="W115" s="48" t="s">
        <v>11</v>
      </c>
      <c r="X115" s="48" t="s">
        <v>12</v>
      </c>
      <c r="Y115" s="48" t="s">
        <v>13</v>
      </c>
      <c r="Z115" s="51" t="s">
        <v>11</v>
      </c>
      <c r="AA115" s="51" t="s">
        <v>13</v>
      </c>
      <c r="AB115" s="51" t="s">
        <v>14</v>
      </c>
    </row>
    <row r="116" spans="1:29" s="1" customFormat="1" x14ac:dyDescent="0.35">
      <c r="A116" s="8">
        <v>1</v>
      </c>
      <c r="B116" s="9">
        <v>6306</v>
      </c>
      <c r="C116" s="10" t="s">
        <v>603</v>
      </c>
      <c r="D116" s="81">
        <v>6306010</v>
      </c>
      <c r="E116" s="93" t="s">
        <v>639</v>
      </c>
      <c r="F116" s="80">
        <v>70</v>
      </c>
      <c r="G116" s="143">
        <v>28</v>
      </c>
      <c r="H116" s="143">
        <v>434</v>
      </c>
      <c r="I116" s="143">
        <v>7</v>
      </c>
      <c r="J116" s="80">
        <v>27</v>
      </c>
      <c r="K116" s="87">
        <v>10</v>
      </c>
      <c r="L116" s="86">
        <v>0</v>
      </c>
      <c r="M116" s="86">
        <v>0</v>
      </c>
      <c r="N116" s="86">
        <v>0</v>
      </c>
      <c r="O116" s="86">
        <v>0</v>
      </c>
      <c r="P116" s="86">
        <v>0</v>
      </c>
      <c r="Q116" s="86">
        <v>0</v>
      </c>
      <c r="R116" s="49">
        <f t="shared" ref="R116:R127" si="72">IF(ISERROR(AVERAGE(F116:J116)),0,AVERAGE(F116:J116))</f>
        <v>113.2</v>
      </c>
      <c r="S116" s="52">
        <f t="shared" ref="S116:S127" si="73">IF(ISERROR(((K116-R116)/R116)*100),0,((K116-R116)/R116)*100)</f>
        <v>-91.166077738515909</v>
      </c>
      <c r="T116" s="53">
        <f t="shared" ref="T116:T127" si="74">IF(S116="","",IF(S116&gt;=5,3,IF(S116&lt;-5,1,2)))</f>
        <v>1</v>
      </c>
      <c r="U116" s="53" t="str">
        <f t="shared" ref="U116:U127" si="75">IF(T116="","",IF(T116=3,"AMAN",IF(T116=1,"RENTAN","WASPADA")))</f>
        <v>RENTAN</v>
      </c>
      <c r="V116" s="49">
        <f t="shared" ref="V116:V127" si="76">IF(ISERROR(AVERAGE(L116:P116)),0,AVERAGE(L116:P116))</f>
        <v>0</v>
      </c>
      <c r="W116" s="52">
        <f t="shared" ref="W116:W126" si="77">IF(ISERROR(((Q116-V116)/V116)*100),0,((Q116-V116)/V116)*100)</f>
        <v>0</v>
      </c>
      <c r="X116" s="53">
        <f t="shared" ref="X116:X127" si="78">IF(W116="","",IF(W116&lt;-5,3,IF(W116&gt;=5,1,IF(W116=0,3,2))))</f>
        <v>3</v>
      </c>
      <c r="Y116" s="53" t="str">
        <f t="shared" ref="Y116:Y127" si="79">IF(X116="","",IF(X116=3,"AMAN",IF(X116=1,"RENTAN","WASPADA")))</f>
        <v>AMAN</v>
      </c>
      <c r="Z116" s="53">
        <f t="shared" ref="Z116:Z127" si="80">T116+X116</f>
        <v>4</v>
      </c>
      <c r="AA116" s="53" t="str">
        <f t="shared" ref="AA116:AA127" si="81">IF(Z116="","",IF(Z116&lt;=3,"RENTAN",IF(Z116&gt;5,"AMAN","WASPADA")))</f>
        <v>WASPADA</v>
      </c>
      <c r="AB116" s="53" t="str">
        <f t="shared" ref="AB116:AB127" si="82">IF(AA116="","",IF(AA116="AMAN","3",IF(AA116="RENTAN","1","2")))</f>
        <v>2</v>
      </c>
      <c r="AC116" s="57"/>
    </row>
    <row r="117" spans="1:29" s="1" customFormat="1" x14ac:dyDescent="0.35">
      <c r="A117" s="8">
        <v>2</v>
      </c>
      <c r="B117" s="9">
        <v>6306</v>
      </c>
      <c r="C117" s="10" t="s">
        <v>603</v>
      </c>
      <c r="D117" s="81">
        <v>6306020</v>
      </c>
      <c r="E117" s="93" t="s">
        <v>640</v>
      </c>
      <c r="F117" s="80">
        <v>0</v>
      </c>
      <c r="G117" s="80">
        <v>0</v>
      </c>
      <c r="H117" s="80">
        <v>0</v>
      </c>
      <c r="I117" s="80">
        <v>0</v>
      </c>
      <c r="J117" s="80">
        <v>0</v>
      </c>
      <c r="K117" s="87">
        <v>0</v>
      </c>
      <c r="L117" s="87">
        <v>0</v>
      </c>
      <c r="M117" s="87">
        <v>0</v>
      </c>
      <c r="N117" s="87">
        <v>0</v>
      </c>
      <c r="O117" s="87">
        <v>0</v>
      </c>
      <c r="P117" s="87">
        <v>0</v>
      </c>
      <c r="Q117" s="87">
        <v>0</v>
      </c>
      <c r="R117" s="49">
        <f t="shared" si="72"/>
        <v>0</v>
      </c>
      <c r="S117" s="52">
        <f t="shared" si="73"/>
        <v>0</v>
      </c>
      <c r="T117" s="53">
        <f t="shared" si="74"/>
        <v>2</v>
      </c>
      <c r="U117" s="53" t="str">
        <f t="shared" si="75"/>
        <v>WASPADA</v>
      </c>
      <c r="V117" s="49">
        <f t="shared" si="76"/>
        <v>0</v>
      </c>
      <c r="W117" s="52">
        <f t="shared" si="77"/>
        <v>0</v>
      </c>
      <c r="X117" s="53">
        <f t="shared" si="78"/>
        <v>3</v>
      </c>
      <c r="Y117" s="53" t="str">
        <f t="shared" si="79"/>
        <v>AMAN</v>
      </c>
      <c r="Z117" s="53">
        <f t="shared" si="80"/>
        <v>5</v>
      </c>
      <c r="AA117" s="53" t="str">
        <f t="shared" si="81"/>
        <v>WASPADA</v>
      </c>
      <c r="AB117" s="53" t="str">
        <f t="shared" si="82"/>
        <v>2</v>
      </c>
      <c r="AC117" s="57"/>
    </row>
    <row r="118" spans="1:29" s="1" customFormat="1" x14ac:dyDescent="0.35">
      <c r="A118" s="8">
        <v>3</v>
      </c>
      <c r="B118" s="9">
        <v>6306</v>
      </c>
      <c r="C118" s="10" t="s">
        <v>603</v>
      </c>
      <c r="D118" s="81">
        <v>6306030</v>
      </c>
      <c r="E118" s="93" t="s">
        <v>641</v>
      </c>
      <c r="F118" s="80">
        <v>528</v>
      </c>
      <c r="G118" s="143">
        <v>412</v>
      </c>
      <c r="H118" s="143">
        <v>477</v>
      </c>
      <c r="I118" s="143">
        <v>10</v>
      </c>
      <c r="J118" s="80">
        <v>130</v>
      </c>
      <c r="K118" s="87">
        <v>30</v>
      </c>
      <c r="L118" s="86">
        <v>0</v>
      </c>
      <c r="M118" s="86">
        <v>0</v>
      </c>
      <c r="N118" s="86">
        <v>0</v>
      </c>
      <c r="O118" s="86">
        <v>0</v>
      </c>
      <c r="P118" s="86">
        <v>0</v>
      </c>
      <c r="Q118" s="86">
        <v>0</v>
      </c>
      <c r="R118" s="49">
        <f t="shared" si="72"/>
        <v>311.39999999999998</v>
      </c>
      <c r="S118" s="52">
        <f t="shared" si="73"/>
        <v>-90.366088631984582</v>
      </c>
      <c r="T118" s="53">
        <f t="shared" si="74"/>
        <v>1</v>
      </c>
      <c r="U118" s="53" t="str">
        <f t="shared" si="75"/>
        <v>RENTAN</v>
      </c>
      <c r="V118" s="49">
        <f t="shared" si="76"/>
        <v>0</v>
      </c>
      <c r="W118" s="52">
        <f t="shared" si="77"/>
        <v>0</v>
      </c>
      <c r="X118" s="53">
        <f t="shared" si="78"/>
        <v>3</v>
      </c>
      <c r="Y118" s="53" t="str">
        <f t="shared" si="79"/>
        <v>AMAN</v>
      </c>
      <c r="Z118" s="53">
        <f t="shared" si="80"/>
        <v>4</v>
      </c>
      <c r="AA118" s="53" t="str">
        <f t="shared" si="81"/>
        <v>WASPADA</v>
      </c>
      <c r="AB118" s="53" t="str">
        <f t="shared" si="82"/>
        <v>2</v>
      </c>
      <c r="AC118" s="57"/>
    </row>
    <row r="119" spans="1:29" s="1" customFormat="1" x14ac:dyDescent="0.35">
      <c r="A119" s="8">
        <v>4</v>
      </c>
      <c r="B119" s="9">
        <v>6306</v>
      </c>
      <c r="C119" s="10" t="s">
        <v>603</v>
      </c>
      <c r="D119" s="81">
        <v>6306040</v>
      </c>
      <c r="E119" s="93" t="s">
        <v>642</v>
      </c>
      <c r="F119" s="80">
        <v>0</v>
      </c>
      <c r="G119" s="80">
        <v>0</v>
      </c>
      <c r="H119" s="143">
        <v>426</v>
      </c>
      <c r="I119" s="143">
        <v>0</v>
      </c>
      <c r="J119" s="80">
        <v>18</v>
      </c>
      <c r="K119" s="87">
        <v>58</v>
      </c>
      <c r="L119" s="86">
        <v>0</v>
      </c>
      <c r="M119" s="86">
        <v>0</v>
      </c>
      <c r="N119" s="86">
        <v>0</v>
      </c>
      <c r="O119" s="86">
        <v>0</v>
      </c>
      <c r="P119" s="86">
        <v>0</v>
      </c>
      <c r="Q119" s="86">
        <v>0</v>
      </c>
      <c r="R119" s="49">
        <f t="shared" si="72"/>
        <v>88.8</v>
      </c>
      <c r="S119" s="52">
        <f t="shared" si="73"/>
        <v>-34.684684684684683</v>
      </c>
      <c r="T119" s="53">
        <f t="shared" si="74"/>
        <v>1</v>
      </c>
      <c r="U119" s="53" t="str">
        <f t="shared" si="75"/>
        <v>RENTAN</v>
      </c>
      <c r="V119" s="49">
        <f t="shared" si="76"/>
        <v>0</v>
      </c>
      <c r="W119" s="52">
        <f t="shared" si="77"/>
        <v>0</v>
      </c>
      <c r="X119" s="53">
        <f t="shared" si="78"/>
        <v>3</v>
      </c>
      <c r="Y119" s="53" t="str">
        <f t="shared" si="79"/>
        <v>AMAN</v>
      </c>
      <c r="Z119" s="53">
        <f t="shared" si="80"/>
        <v>4</v>
      </c>
      <c r="AA119" s="53" t="str">
        <f t="shared" si="81"/>
        <v>WASPADA</v>
      </c>
      <c r="AB119" s="53" t="str">
        <f t="shared" si="82"/>
        <v>2</v>
      </c>
      <c r="AC119" s="57"/>
    </row>
    <row r="120" spans="1:29" s="1" customFormat="1" x14ac:dyDescent="0.35">
      <c r="A120" s="8">
        <v>5</v>
      </c>
      <c r="B120" s="9">
        <v>6306</v>
      </c>
      <c r="C120" s="10" t="s">
        <v>603</v>
      </c>
      <c r="D120" s="81">
        <v>6306050</v>
      </c>
      <c r="E120" s="93" t="s">
        <v>643</v>
      </c>
      <c r="F120" s="80">
        <v>0</v>
      </c>
      <c r="G120" s="80">
        <v>0</v>
      </c>
      <c r="H120" s="80">
        <v>0</v>
      </c>
      <c r="I120" s="80">
        <v>0</v>
      </c>
      <c r="J120" s="80">
        <v>0</v>
      </c>
      <c r="K120" s="87">
        <v>0</v>
      </c>
      <c r="L120" s="86">
        <v>0</v>
      </c>
      <c r="M120" s="86">
        <v>0</v>
      </c>
      <c r="N120" s="86">
        <v>0</v>
      </c>
      <c r="O120" s="86">
        <v>0</v>
      </c>
      <c r="P120" s="86">
        <v>0</v>
      </c>
      <c r="Q120" s="86">
        <v>0</v>
      </c>
      <c r="R120" s="49">
        <f t="shared" si="72"/>
        <v>0</v>
      </c>
      <c r="S120" s="52">
        <f t="shared" si="73"/>
        <v>0</v>
      </c>
      <c r="T120" s="53">
        <f t="shared" si="74"/>
        <v>2</v>
      </c>
      <c r="U120" s="53" t="str">
        <f t="shared" si="75"/>
        <v>WASPADA</v>
      </c>
      <c r="V120" s="49">
        <f t="shared" si="76"/>
        <v>0</v>
      </c>
      <c r="W120" s="52">
        <f t="shared" si="77"/>
        <v>0</v>
      </c>
      <c r="X120" s="53">
        <f t="shared" si="78"/>
        <v>3</v>
      </c>
      <c r="Y120" s="53" t="str">
        <f t="shared" si="79"/>
        <v>AMAN</v>
      </c>
      <c r="Z120" s="53">
        <f t="shared" si="80"/>
        <v>5</v>
      </c>
      <c r="AA120" s="53" t="str">
        <f t="shared" si="81"/>
        <v>WASPADA</v>
      </c>
      <c r="AB120" s="53" t="str">
        <f t="shared" si="82"/>
        <v>2</v>
      </c>
      <c r="AC120" s="57"/>
    </row>
    <row r="121" spans="1:29" s="1" customFormat="1" x14ac:dyDescent="0.35">
      <c r="A121" s="8">
        <v>6</v>
      </c>
      <c r="B121" s="9">
        <v>6306</v>
      </c>
      <c r="C121" s="10" t="s">
        <v>603</v>
      </c>
      <c r="D121" s="81">
        <v>6306060</v>
      </c>
      <c r="E121" s="93" t="s">
        <v>644</v>
      </c>
      <c r="F121" s="80">
        <v>0</v>
      </c>
      <c r="G121" s="80">
        <v>0</v>
      </c>
      <c r="H121" s="143">
        <v>262</v>
      </c>
      <c r="I121" s="143">
        <v>0</v>
      </c>
      <c r="J121" s="80">
        <v>0</v>
      </c>
      <c r="K121" s="87">
        <v>35</v>
      </c>
      <c r="L121" s="86">
        <v>0</v>
      </c>
      <c r="M121" s="86">
        <v>0</v>
      </c>
      <c r="N121" s="86">
        <v>0</v>
      </c>
      <c r="O121" s="86">
        <v>0</v>
      </c>
      <c r="P121" s="86">
        <v>0</v>
      </c>
      <c r="Q121" s="86">
        <v>0</v>
      </c>
      <c r="R121" s="49">
        <f t="shared" si="72"/>
        <v>52.4</v>
      </c>
      <c r="S121" s="52">
        <f t="shared" si="73"/>
        <v>-33.206106870229007</v>
      </c>
      <c r="T121" s="53">
        <f t="shared" si="74"/>
        <v>1</v>
      </c>
      <c r="U121" s="53" t="str">
        <f t="shared" si="75"/>
        <v>RENTAN</v>
      </c>
      <c r="V121" s="49">
        <f t="shared" si="76"/>
        <v>0</v>
      </c>
      <c r="W121" s="52">
        <f t="shared" si="77"/>
        <v>0</v>
      </c>
      <c r="X121" s="53">
        <f t="shared" si="78"/>
        <v>3</v>
      </c>
      <c r="Y121" s="53" t="str">
        <f t="shared" si="79"/>
        <v>AMAN</v>
      </c>
      <c r="Z121" s="53">
        <f t="shared" si="80"/>
        <v>4</v>
      </c>
      <c r="AA121" s="53" t="str">
        <f t="shared" si="81"/>
        <v>WASPADA</v>
      </c>
      <c r="AB121" s="53" t="str">
        <f t="shared" si="82"/>
        <v>2</v>
      </c>
      <c r="AC121" s="57"/>
    </row>
    <row r="122" spans="1:29" s="1" customFormat="1" x14ac:dyDescent="0.35">
      <c r="A122" s="8">
        <v>7</v>
      </c>
      <c r="B122" s="9">
        <v>6306</v>
      </c>
      <c r="C122" s="10" t="s">
        <v>603</v>
      </c>
      <c r="D122" s="81">
        <v>6306070</v>
      </c>
      <c r="E122" s="93" t="s">
        <v>645</v>
      </c>
      <c r="F122" s="80">
        <v>0</v>
      </c>
      <c r="G122" s="80">
        <v>0</v>
      </c>
      <c r="H122" s="80">
        <v>0</v>
      </c>
      <c r="I122" s="80">
        <v>0</v>
      </c>
      <c r="J122" s="80">
        <v>0</v>
      </c>
      <c r="K122" s="87">
        <v>0</v>
      </c>
      <c r="L122" s="86">
        <v>0</v>
      </c>
      <c r="M122" s="86">
        <v>0</v>
      </c>
      <c r="N122" s="86">
        <v>0</v>
      </c>
      <c r="O122" s="86">
        <v>0</v>
      </c>
      <c r="P122" s="86">
        <v>0</v>
      </c>
      <c r="Q122" s="86">
        <v>0</v>
      </c>
      <c r="R122" s="49">
        <f t="shared" si="72"/>
        <v>0</v>
      </c>
      <c r="S122" s="52">
        <f t="shared" si="73"/>
        <v>0</v>
      </c>
      <c r="T122" s="53">
        <f t="shared" si="74"/>
        <v>2</v>
      </c>
      <c r="U122" s="53" t="str">
        <f t="shared" si="75"/>
        <v>WASPADA</v>
      </c>
      <c r="V122" s="49">
        <f t="shared" si="76"/>
        <v>0</v>
      </c>
      <c r="W122" s="52">
        <f t="shared" si="77"/>
        <v>0</v>
      </c>
      <c r="X122" s="53">
        <f t="shared" si="78"/>
        <v>3</v>
      </c>
      <c r="Y122" s="53" t="str">
        <f t="shared" si="79"/>
        <v>AMAN</v>
      </c>
      <c r="Z122" s="53">
        <f t="shared" si="80"/>
        <v>5</v>
      </c>
      <c r="AA122" s="53" t="str">
        <f t="shared" si="81"/>
        <v>WASPADA</v>
      </c>
      <c r="AB122" s="53" t="str">
        <f t="shared" si="82"/>
        <v>2</v>
      </c>
      <c r="AC122" s="57"/>
    </row>
    <row r="123" spans="1:29" s="1" customFormat="1" x14ac:dyDescent="0.35">
      <c r="A123" s="8">
        <v>8</v>
      </c>
      <c r="B123" s="9">
        <v>6306</v>
      </c>
      <c r="C123" s="10" t="s">
        <v>603</v>
      </c>
      <c r="D123" s="81">
        <v>6306080</v>
      </c>
      <c r="E123" s="93" t="s">
        <v>646</v>
      </c>
      <c r="F123" s="80">
        <v>0</v>
      </c>
      <c r="G123" s="80">
        <v>0</v>
      </c>
      <c r="H123" s="80">
        <v>0</v>
      </c>
      <c r="I123" s="80">
        <v>0</v>
      </c>
      <c r="J123" s="80">
        <v>0</v>
      </c>
      <c r="K123" s="87">
        <v>0</v>
      </c>
      <c r="L123" s="86">
        <v>0</v>
      </c>
      <c r="M123" s="86">
        <v>0</v>
      </c>
      <c r="N123" s="86">
        <v>0</v>
      </c>
      <c r="O123" s="86">
        <v>0</v>
      </c>
      <c r="P123" s="86">
        <v>0</v>
      </c>
      <c r="Q123" s="86">
        <v>0</v>
      </c>
      <c r="R123" s="49">
        <f t="shared" si="72"/>
        <v>0</v>
      </c>
      <c r="S123" s="52">
        <f t="shared" si="73"/>
        <v>0</v>
      </c>
      <c r="T123" s="53">
        <f t="shared" si="74"/>
        <v>2</v>
      </c>
      <c r="U123" s="53" t="str">
        <f t="shared" si="75"/>
        <v>WASPADA</v>
      </c>
      <c r="V123" s="49">
        <f t="shared" si="76"/>
        <v>0</v>
      </c>
      <c r="W123" s="52">
        <f t="shared" si="77"/>
        <v>0</v>
      </c>
      <c r="X123" s="53">
        <f t="shared" si="78"/>
        <v>3</v>
      </c>
      <c r="Y123" s="53" t="str">
        <f t="shared" si="79"/>
        <v>AMAN</v>
      </c>
      <c r="Z123" s="53">
        <f t="shared" si="80"/>
        <v>5</v>
      </c>
      <c r="AA123" s="53" t="str">
        <f t="shared" si="81"/>
        <v>WASPADA</v>
      </c>
      <c r="AB123" s="53" t="str">
        <f t="shared" si="82"/>
        <v>2</v>
      </c>
      <c r="AC123" s="57"/>
    </row>
    <row r="124" spans="1:29" s="1" customFormat="1" x14ac:dyDescent="0.35">
      <c r="A124" s="8">
        <v>9</v>
      </c>
      <c r="B124" s="9">
        <v>6306</v>
      </c>
      <c r="C124" s="10" t="s">
        <v>603</v>
      </c>
      <c r="D124" s="81">
        <v>6306090</v>
      </c>
      <c r="E124" s="93" t="s">
        <v>647</v>
      </c>
      <c r="F124" s="80">
        <v>0</v>
      </c>
      <c r="G124" s="143">
        <v>916</v>
      </c>
      <c r="H124" s="143">
        <v>523</v>
      </c>
      <c r="I124" s="143">
        <v>25</v>
      </c>
      <c r="J124" s="80">
        <v>2238</v>
      </c>
      <c r="K124" s="87">
        <v>426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49">
        <f t="shared" si="72"/>
        <v>740.4</v>
      </c>
      <c r="S124" s="52">
        <f t="shared" si="73"/>
        <v>-42.463533225283626</v>
      </c>
      <c r="T124" s="53">
        <f t="shared" si="74"/>
        <v>1</v>
      </c>
      <c r="U124" s="53" t="str">
        <f t="shared" si="75"/>
        <v>RENTAN</v>
      </c>
      <c r="V124" s="49">
        <f t="shared" si="76"/>
        <v>0</v>
      </c>
      <c r="W124" s="52">
        <f t="shared" si="77"/>
        <v>0</v>
      </c>
      <c r="X124" s="53">
        <f t="shared" si="78"/>
        <v>3</v>
      </c>
      <c r="Y124" s="53" t="str">
        <f t="shared" si="79"/>
        <v>AMAN</v>
      </c>
      <c r="Z124" s="53">
        <f t="shared" si="80"/>
        <v>4</v>
      </c>
      <c r="AA124" s="53" t="str">
        <f t="shared" si="81"/>
        <v>WASPADA</v>
      </c>
      <c r="AB124" s="53" t="str">
        <f t="shared" si="82"/>
        <v>2</v>
      </c>
      <c r="AC124" s="57"/>
    </row>
    <row r="125" spans="1:29" s="1" customFormat="1" x14ac:dyDescent="0.35">
      <c r="A125" s="8">
        <v>10</v>
      </c>
      <c r="B125" s="9">
        <v>6306</v>
      </c>
      <c r="C125" s="10" t="s">
        <v>603</v>
      </c>
      <c r="D125" s="81">
        <v>6306091</v>
      </c>
      <c r="E125" s="93" t="s">
        <v>648</v>
      </c>
      <c r="F125" s="80">
        <v>1214</v>
      </c>
      <c r="G125" s="143">
        <v>988</v>
      </c>
      <c r="H125" s="143">
        <v>611</v>
      </c>
      <c r="I125" s="143">
        <v>775</v>
      </c>
      <c r="J125" s="80">
        <v>2387</v>
      </c>
      <c r="K125" s="87">
        <v>665</v>
      </c>
      <c r="L125" s="87">
        <v>0</v>
      </c>
      <c r="M125" s="87">
        <v>0</v>
      </c>
      <c r="N125" s="87">
        <v>0</v>
      </c>
      <c r="O125" s="87">
        <v>0</v>
      </c>
      <c r="P125" s="87">
        <v>0</v>
      </c>
      <c r="Q125" s="87">
        <v>0</v>
      </c>
      <c r="R125" s="49">
        <f t="shared" si="72"/>
        <v>1195</v>
      </c>
      <c r="S125" s="52">
        <f t="shared" si="73"/>
        <v>-44.35146443514644</v>
      </c>
      <c r="T125" s="53">
        <f t="shared" si="74"/>
        <v>1</v>
      </c>
      <c r="U125" s="53" t="str">
        <f t="shared" si="75"/>
        <v>RENTAN</v>
      </c>
      <c r="V125" s="49">
        <f t="shared" si="76"/>
        <v>0</v>
      </c>
      <c r="W125" s="52">
        <f t="shared" si="77"/>
        <v>0</v>
      </c>
      <c r="X125" s="53">
        <f t="shared" si="78"/>
        <v>3</v>
      </c>
      <c r="Y125" s="53" t="str">
        <f t="shared" si="79"/>
        <v>AMAN</v>
      </c>
      <c r="Z125" s="53">
        <f t="shared" si="80"/>
        <v>4</v>
      </c>
      <c r="AA125" s="53" t="str">
        <f t="shared" si="81"/>
        <v>WASPADA</v>
      </c>
      <c r="AB125" s="53" t="str">
        <f t="shared" si="82"/>
        <v>2</v>
      </c>
      <c r="AC125" s="57"/>
    </row>
    <row r="126" spans="1:29" s="1" customFormat="1" x14ac:dyDescent="0.35">
      <c r="A126" s="8">
        <v>11</v>
      </c>
      <c r="B126" s="9">
        <v>6306</v>
      </c>
      <c r="C126" s="10" t="s">
        <v>603</v>
      </c>
      <c r="D126" s="81">
        <v>6306100</v>
      </c>
      <c r="E126" s="93" t="s">
        <v>649</v>
      </c>
      <c r="F126" s="80">
        <v>0</v>
      </c>
      <c r="G126" s="143">
        <v>1806</v>
      </c>
      <c r="H126" s="143">
        <v>1501</v>
      </c>
      <c r="I126" s="143">
        <v>1147</v>
      </c>
      <c r="J126" s="80">
        <v>3064</v>
      </c>
      <c r="K126" s="87">
        <v>617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49">
        <f t="shared" si="72"/>
        <v>1503.6</v>
      </c>
      <c r="S126" s="52">
        <f t="shared" si="73"/>
        <v>-58.965150305932426</v>
      </c>
      <c r="T126" s="53">
        <f t="shared" si="74"/>
        <v>1</v>
      </c>
      <c r="U126" s="53" t="str">
        <f t="shared" si="75"/>
        <v>RENTAN</v>
      </c>
      <c r="V126" s="49">
        <f t="shared" si="76"/>
        <v>0</v>
      </c>
      <c r="W126" s="52">
        <f t="shared" si="77"/>
        <v>0</v>
      </c>
      <c r="X126" s="53">
        <f t="shared" si="78"/>
        <v>3</v>
      </c>
      <c r="Y126" s="53" t="str">
        <f t="shared" si="79"/>
        <v>AMAN</v>
      </c>
      <c r="Z126" s="53">
        <f t="shared" si="80"/>
        <v>4</v>
      </c>
      <c r="AA126" s="53" t="str">
        <f t="shared" si="81"/>
        <v>WASPADA</v>
      </c>
      <c r="AB126" s="53" t="str">
        <f t="shared" si="82"/>
        <v>2</v>
      </c>
      <c r="AC126" s="57"/>
    </row>
    <row r="127" spans="1:29" s="46" customFormat="1" x14ac:dyDescent="0.35">
      <c r="A127" s="14"/>
      <c r="B127" s="9"/>
      <c r="C127" s="10" t="s">
        <v>603</v>
      </c>
      <c r="D127" s="15" t="s">
        <v>597</v>
      </c>
      <c r="E127" s="16" t="s">
        <v>597</v>
      </c>
      <c r="F127" s="75">
        <f t="shared" ref="F127:Q127" si="83">SUM(F116:F126)</f>
        <v>1812</v>
      </c>
      <c r="G127" s="75">
        <f t="shared" si="83"/>
        <v>4150</v>
      </c>
      <c r="H127" s="75">
        <f t="shared" si="83"/>
        <v>4234</v>
      </c>
      <c r="I127" s="75">
        <f t="shared" si="83"/>
        <v>1964</v>
      </c>
      <c r="J127" s="75">
        <f t="shared" si="83"/>
        <v>7864</v>
      </c>
      <c r="K127" s="75">
        <f t="shared" si="83"/>
        <v>1841</v>
      </c>
      <c r="L127" s="75">
        <f t="shared" si="83"/>
        <v>0</v>
      </c>
      <c r="M127" s="75">
        <f t="shared" si="83"/>
        <v>0</v>
      </c>
      <c r="N127" s="75">
        <f t="shared" si="83"/>
        <v>0</v>
      </c>
      <c r="O127" s="75">
        <f t="shared" si="83"/>
        <v>0</v>
      </c>
      <c r="P127" s="75">
        <f t="shared" si="83"/>
        <v>0</v>
      </c>
      <c r="Q127" s="75">
        <f t="shared" si="83"/>
        <v>0</v>
      </c>
      <c r="R127" s="50">
        <f t="shared" si="72"/>
        <v>4004.8</v>
      </c>
      <c r="S127" s="54">
        <f t="shared" si="73"/>
        <v>-54.030163803435883</v>
      </c>
      <c r="T127" s="55">
        <f t="shared" si="74"/>
        <v>1</v>
      </c>
      <c r="U127" s="55" t="str">
        <f t="shared" si="75"/>
        <v>RENTAN</v>
      </c>
      <c r="V127" s="50">
        <f t="shared" si="76"/>
        <v>0</v>
      </c>
      <c r="W127" s="56">
        <f>IF(ISERROR(((Q127-V127)/V127)*100),0,((Q127-V127)/V127)*100)+0.00001</f>
        <v>1.0000000000000001E-5</v>
      </c>
      <c r="X127" s="55">
        <f t="shared" si="78"/>
        <v>2</v>
      </c>
      <c r="Y127" s="55" t="str">
        <f t="shared" si="79"/>
        <v>WASPADA</v>
      </c>
      <c r="Z127" s="55">
        <f t="shared" si="80"/>
        <v>3</v>
      </c>
      <c r="AA127" s="55" t="str">
        <f t="shared" si="81"/>
        <v>RENTAN</v>
      </c>
      <c r="AB127" s="55" t="str">
        <f t="shared" si="82"/>
        <v>1</v>
      </c>
      <c r="AC127" s="58"/>
    </row>
    <row r="129" spans="1:29" x14ac:dyDescent="0.35">
      <c r="A129" t="s">
        <v>735</v>
      </c>
    </row>
    <row r="131" spans="1:29" s="45" customFormat="1" ht="15.75" customHeight="1" x14ac:dyDescent="0.35">
      <c r="A131" s="334" t="s">
        <v>1</v>
      </c>
      <c r="B131" s="313" t="s">
        <v>598</v>
      </c>
      <c r="C131" s="334" t="s">
        <v>3</v>
      </c>
      <c r="D131" s="313" t="s">
        <v>600</v>
      </c>
      <c r="E131" s="316" t="s">
        <v>601</v>
      </c>
      <c r="F131" s="327" t="s">
        <v>4</v>
      </c>
      <c r="G131" s="327"/>
      <c r="H131" s="327"/>
      <c r="I131" s="327"/>
      <c r="J131" s="327"/>
      <c r="K131" s="327"/>
      <c r="L131" s="329" t="s">
        <v>5</v>
      </c>
      <c r="M131" s="329"/>
      <c r="N131" s="329"/>
      <c r="O131" s="329"/>
      <c r="P131" s="329"/>
      <c r="Q131" s="329"/>
      <c r="R131" s="327" t="s">
        <v>4</v>
      </c>
      <c r="S131" s="327"/>
      <c r="T131" s="327"/>
      <c r="U131" s="327"/>
      <c r="V131" s="329" t="s">
        <v>5</v>
      </c>
      <c r="W131" s="329"/>
      <c r="X131" s="329"/>
      <c r="Y131" s="329"/>
      <c r="Z131" s="330" t="s">
        <v>6</v>
      </c>
      <c r="AA131" s="330"/>
      <c r="AB131" s="330"/>
    </row>
    <row r="132" spans="1:29" s="45" customFormat="1" ht="15.75" customHeight="1" x14ac:dyDescent="0.35">
      <c r="A132" s="334"/>
      <c r="B132" s="314"/>
      <c r="C132" s="334"/>
      <c r="D132" s="314"/>
      <c r="E132" s="317"/>
      <c r="F132" s="327" t="s">
        <v>7</v>
      </c>
      <c r="G132" s="327"/>
      <c r="H132" s="327"/>
      <c r="I132" s="327"/>
      <c r="J132" s="327"/>
      <c r="K132" s="328" t="s">
        <v>8</v>
      </c>
      <c r="L132" s="329" t="s">
        <v>7</v>
      </c>
      <c r="M132" s="329"/>
      <c r="N132" s="329"/>
      <c r="O132" s="329"/>
      <c r="P132" s="329"/>
      <c r="Q132" s="331" t="s">
        <v>8</v>
      </c>
      <c r="R132" s="328" t="s">
        <v>9</v>
      </c>
      <c r="S132" s="327" t="s">
        <v>10</v>
      </c>
      <c r="T132" s="327"/>
      <c r="U132" s="327"/>
      <c r="V132" s="333" t="s">
        <v>9</v>
      </c>
      <c r="W132" s="329" t="s">
        <v>10</v>
      </c>
      <c r="X132" s="329"/>
      <c r="Y132" s="329"/>
      <c r="Z132" s="330"/>
      <c r="AA132" s="330"/>
      <c r="AB132" s="330"/>
    </row>
    <row r="133" spans="1:29" s="45" customFormat="1" ht="15.5" x14ac:dyDescent="0.35">
      <c r="A133" s="334"/>
      <c r="B133" s="315"/>
      <c r="C133" s="334"/>
      <c r="D133" s="315"/>
      <c r="E133" s="318"/>
      <c r="F133" s="47">
        <v>2019</v>
      </c>
      <c r="G133" s="47">
        <v>2020</v>
      </c>
      <c r="H133" s="47">
        <v>2021</v>
      </c>
      <c r="I133" s="47">
        <v>2022</v>
      </c>
      <c r="J133" s="47">
        <v>2023</v>
      </c>
      <c r="K133" s="328"/>
      <c r="L133" s="89">
        <v>2019</v>
      </c>
      <c r="M133" s="89">
        <v>2020</v>
      </c>
      <c r="N133" s="89">
        <v>2021</v>
      </c>
      <c r="O133" s="89">
        <v>2022</v>
      </c>
      <c r="P133" s="89">
        <v>2023</v>
      </c>
      <c r="Q133" s="332"/>
      <c r="R133" s="328" t="s">
        <v>9</v>
      </c>
      <c r="S133" s="47" t="s">
        <v>11</v>
      </c>
      <c r="T133" s="47" t="s">
        <v>12</v>
      </c>
      <c r="U133" s="47" t="s">
        <v>13</v>
      </c>
      <c r="V133" s="333" t="s">
        <v>9</v>
      </c>
      <c r="W133" s="48" t="s">
        <v>11</v>
      </c>
      <c r="X133" s="48" t="s">
        <v>12</v>
      </c>
      <c r="Y133" s="48" t="s">
        <v>13</v>
      </c>
      <c r="Z133" s="51" t="s">
        <v>11</v>
      </c>
      <c r="AA133" s="51" t="s">
        <v>13</v>
      </c>
      <c r="AB133" s="51" t="s">
        <v>14</v>
      </c>
    </row>
    <row r="134" spans="1:29" s="1" customFormat="1" x14ac:dyDescent="0.35">
      <c r="A134" s="8">
        <v>1</v>
      </c>
      <c r="B134" s="9">
        <v>6306</v>
      </c>
      <c r="C134" s="10" t="s">
        <v>603</v>
      </c>
      <c r="D134" s="81">
        <v>6306010</v>
      </c>
      <c r="E134" s="93" t="s">
        <v>639</v>
      </c>
      <c r="F134" s="80">
        <v>70</v>
      </c>
      <c r="G134" s="143">
        <v>28</v>
      </c>
      <c r="H134" s="143">
        <v>434</v>
      </c>
      <c r="I134" s="143">
        <v>7</v>
      </c>
      <c r="J134" s="80">
        <v>27</v>
      </c>
      <c r="K134" s="80">
        <v>15</v>
      </c>
      <c r="L134" s="86">
        <v>0</v>
      </c>
      <c r="M134" s="86">
        <v>0</v>
      </c>
      <c r="N134" s="86">
        <v>0</v>
      </c>
      <c r="O134" s="86">
        <v>0</v>
      </c>
      <c r="P134" s="86">
        <v>0</v>
      </c>
      <c r="Q134" s="86">
        <v>1.5</v>
      </c>
      <c r="R134" s="49">
        <f t="shared" ref="R134:R145" si="84">IF(ISERROR(AVERAGE(F134:J134)),0,AVERAGE(F134:J134))</f>
        <v>113.2</v>
      </c>
      <c r="S134" s="52">
        <f t="shared" ref="S134:S145" si="85">IF(ISERROR(((K134-R134)/R134)*100),0,((K134-R134)/R134)*100)</f>
        <v>-86.749116607773857</v>
      </c>
      <c r="T134" s="53">
        <f t="shared" ref="T134:T145" si="86">IF(S134="","",IF(S134&gt;=5,3,IF(S134&lt;-5,1,2)))</f>
        <v>1</v>
      </c>
      <c r="U134" s="53" t="str">
        <f t="shared" ref="U134:U145" si="87">IF(T134="","",IF(T134=3,"AMAN",IF(T134=1,"RENTAN","WASPADA")))</f>
        <v>RENTAN</v>
      </c>
      <c r="V134" s="49">
        <f t="shared" ref="V134:V145" si="88">IF(ISERROR(AVERAGE(L134:P134)),0,AVERAGE(L134:P134))</f>
        <v>0</v>
      </c>
      <c r="W134" s="52">
        <f t="shared" ref="W134:W144" si="89">IF(ISERROR(((Q134-V134)/V134)*100),0,((Q134-V134)/V134)*100)</f>
        <v>0</v>
      </c>
      <c r="X134" s="53">
        <f t="shared" ref="X134:X145" si="90">IF(W134="","",IF(W134&lt;-5,3,IF(W134&gt;=5,1,IF(W134=0,3,2))))</f>
        <v>3</v>
      </c>
      <c r="Y134" s="53" t="str">
        <f t="shared" ref="Y134:Y145" si="91">IF(X134="","",IF(X134=3,"AMAN",IF(X134=1,"RENTAN","WASPADA")))</f>
        <v>AMAN</v>
      </c>
      <c r="Z134" s="53">
        <f t="shared" ref="Z134:Z145" si="92">T134+X134</f>
        <v>4</v>
      </c>
      <c r="AA134" s="53" t="str">
        <f t="shared" ref="AA134:AA145" si="93">IF(Z134="","",IF(Z134&lt;=3,"RENTAN",IF(Z134&gt;5,"AMAN","WASPADA")))</f>
        <v>WASPADA</v>
      </c>
      <c r="AB134" s="53" t="str">
        <f t="shared" ref="AB134:AB145" si="94">IF(AA134="","",IF(AA134="AMAN","3",IF(AA134="RENTAN","1","2")))</f>
        <v>2</v>
      </c>
      <c r="AC134" s="57"/>
    </row>
    <row r="135" spans="1:29" s="1" customFormat="1" x14ac:dyDescent="0.35">
      <c r="A135" s="8">
        <v>2</v>
      </c>
      <c r="B135" s="9">
        <v>6306</v>
      </c>
      <c r="C135" s="10" t="s">
        <v>603</v>
      </c>
      <c r="D135" s="81">
        <v>6306020</v>
      </c>
      <c r="E135" s="93" t="s">
        <v>640</v>
      </c>
      <c r="F135" s="80">
        <v>0</v>
      </c>
      <c r="G135" s="143" t="s">
        <v>604</v>
      </c>
      <c r="H135" s="143" t="s">
        <v>604</v>
      </c>
      <c r="I135" s="143" t="s">
        <v>604</v>
      </c>
      <c r="J135" s="80">
        <v>0</v>
      </c>
      <c r="K135" s="80">
        <v>0</v>
      </c>
      <c r="L135" s="87">
        <v>0</v>
      </c>
      <c r="M135" s="87">
        <v>0</v>
      </c>
      <c r="N135" s="87">
        <v>0</v>
      </c>
      <c r="O135" s="87">
        <v>0</v>
      </c>
      <c r="P135" s="87">
        <v>0</v>
      </c>
      <c r="Q135" s="87">
        <v>0</v>
      </c>
      <c r="R135" s="49">
        <f t="shared" si="84"/>
        <v>0</v>
      </c>
      <c r="S135" s="52">
        <f t="shared" si="85"/>
        <v>0</v>
      </c>
      <c r="T135" s="53">
        <f t="shared" si="86"/>
        <v>2</v>
      </c>
      <c r="U135" s="53" t="str">
        <f t="shared" si="87"/>
        <v>WASPADA</v>
      </c>
      <c r="V135" s="49">
        <f t="shared" si="88"/>
        <v>0</v>
      </c>
      <c r="W135" s="52">
        <f t="shared" si="89"/>
        <v>0</v>
      </c>
      <c r="X135" s="53">
        <f t="shared" si="90"/>
        <v>3</v>
      </c>
      <c r="Y135" s="53" t="str">
        <f t="shared" si="91"/>
        <v>AMAN</v>
      </c>
      <c r="Z135" s="53">
        <f t="shared" si="92"/>
        <v>5</v>
      </c>
      <c r="AA135" s="53" t="str">
        <f t="shared" si="93"/>
        <v>WASPADA</v>
      </c>
      <c r="AB135" s="53" t="str">
        <f t="shared" si="94"/>
        <v>2</v>
      </c>
      <c r="AC135" s="57"/>
    </row>
    <row r="136" spans="1:29" s="1" customFormat="1" x14ac:dyDescent="0.35">
      <c r="A136" s="8">
        <v>3</v>
      </c>
      <c r="B136" s="9">
        <v>6306</v>
      </c>
      <c r="C136" s="10" t="s">
        <v>603</v>
      </c>
      <c r="D136" s="81">
        <v>6306030</v>
      </c>
      <c r="E136" s="93" t="s">
        <v>641</v>
      </c>
      <c r="F136" s="80">
        <v>528</v>
      </c>
      <c r="G136" s="143">
        <v>412</v>
      </c>
      <c r="H136" s="143">
        <v>477</v>
      </c>
      <c r="I136" s="143">
        <v>10</v>
      </c>
      <c r="J136" s="80">
        <v>130</v>
      </c>
      <c r="K136" s="80">
        <v>190</v>
      </c>
      <c r="L136" s="86">
        <v>0</v>
      </c>
      <c r="M136" s="86">
        <v>0</v>
      </c>
      <c r="N136" s="86">
        <v>0</v>
      </c>
      <c r="O136" s="86">
        <v>0</v>
      </c>
      <c r="P136" s="86">
        <v>0</v>
      </c>
      <c r="Q136" s="86">
        <v>0</v>
      </c>
      <c r="R136" s="49">
        <f t="shared" si="84"/>
        <v>311.39999999999998</v>
      </c>
      <c r="S136" s="52">
        <f t="shared" si="85"/>
        <v>-38.985228002569038</v>
      </c>
      <c r="T136" s="53">
        <f t="shared" si="86"/>
        <v>1</v>
      </c>
      <c r="U136" s="53" t="str">
        <f t="shared" si="87"/>
        <v>RENTAN</v>
      </c>
      <c r="V136" s="49">
        <f t="shared" si="88"/>
        <v>0</v>
      </c>
      <c r="W136" s="52">
        <f t="shared" si="89"/>
        <v>0</v>
      </c>
      <c r="X136" s="53">
        <f t="shared" si="90"/>
        <v>3</v>
      </c>
      <c r="Y136" s="53" t="str">
        <f t="shared" si="91"/>
        <v>AMAN</v>
      </c>
      <c r="Z136" s="53">
        <f t="shared" si="92"/>
        <v>4</v>
      </c>
      <c r="AA136" s="53" t="str">
        <f t="shared" si="93"/>
        <v>WASPADA</v>
      </c>
      <c r="AB136" s="53" t="str">
        <f t="shared" si="94"/>
        <v>2</v>
      </c>
      <c r="AC136" s="57"/>
    </row>
    <row r="137" spans="1:29" s="1" customFormat="1" x14ac:dyDescent="0.35">
      <c r="A137" s="8">
        <v>4</v>
      </c>
      <c r="B137" s="9">
        <v>6306</v>
      </c>
      <c r="C137" s="10" t="s">
        <v>603</v>
      </c>
      <c r="D137" s="81">
        <v>6306040</v>
      </c>
      <c r="E137" s="93" t="s">
        <v>642</v>
      </c>
      <c r="F137" s="80">
        <v>0</v>
      </c>
      <c r="G137" s="143" t="s">
        <v>604</v>
      </c>
      <c r="H137" s="143">
        <v>426</v>
      </c>
      <c r="I137" s="143">
        <v>0</v>
      </c>
      <c r="J137" s="80">
        <v>18</v>
      </c>
      <c r="K137" s="80">
        <v>2</v>
      </c>
      <c r="L137" s="86">
        <v>0</v>
      </c>
      <c r="M137" s="86">
        <v>0</v>
      </c>
      <c r="N137" s="86">
        <v>0</v>
      </c>
      <c r="O137" s="86">
        <v>0</v>
      </c>
      <c r="P137" s="86">
        <v>0</v>
      </c>
      <c r="Q137" s="86">
        <v>3</v>
      </c>
      <c r="R137" s="49">
        <f t="shared" si="84"/>
        <v>111</v>
      </c>
      <c r="S137" s="52">
        <f t="shared" si="85"/>
        <v>-98.198198198198199</v>
      </c>
      <c r="T137" s="53">
        <f t="shared" si="86"/>
        <v>1</v>
      </c>
      <c r="U137" s="53" t="str">
        <f t="shared" si="87"/>
        <v>RENTAN</v>
      </c>
      <c r="V137" s="49">
        <f t="shared" si="88"/>
        <v>0</v>
      </c>
      <c r="W137" s="52">
        <f t="shared" si="89"/>
        <v>0</v>
      </c>
      <c r="X137" s="53">
        <f t="shared" si="90"/>
        <v>3</v>
      </c>
      <c r="Y137" s="53" t="str">
        <f t="shared" si="91"/>
        <v>AMAN</v>
      </c>
      <c r="Z137" s="53">
        <f t="shared" si="92"/>
        <v>4</v>
      </c>
      <c r="AA137" s="53" t="str">
        <f t="shared" si="93"/>
        <v>WASPADA</v>
      </c>
      <c r="AB137" s="53" t="str">
        <f t="shared" si="94"/>
        <v>2</v>
      </c>
      <c r="AC137" s="57"/>
    </row>
    <row r="138" spans="1:29" s="1" customFormat="1" x14ac:dyDescent="0.35">
      <c r="A138" s="8">
        <v>5</v>
      </c>
      <c r="B138" s="9">
        <v>6306</v>
      </c>
      <c r="C138" s="10" t="s">
        <v>603</v>
      </c>
      <c r="D138" s="81">
        <v>6306050</v>
      </c>
      <c r="E138" s="93" t="s">
        <v>643</v>
      </c>
      <c r="F138" s="80">
        <v>0</v>
      </c>
      <c r="G138" s="143" t="s">
        <v>604</v>
      </c>
      <c r="H138" s="143" t="s">
        <v>604</v>
      </c>
      <c r="I138" s="143" t="s">
        <v>604</v>
      </c>
      <c r="J138" s="80">
        <v>0</v>
      </c>
      <c r="K138" s="80">
        <v>0</v>
      </c>
      <c r="L138" s="86">
        <v>0</v>
      </c>
      <c r="M138" s="86">
        <v>0</v>
      </c>
      <c r="N138" s="86">
        <v>0</v>
      </c>
      <c r="O138" s="86">
        <v>0</v>
      </c>
      <c r="P138" s="86">
        <v>0</v>
      </c>
      <c r="Q138" s="86">
        <v>0</v>
      </c>
      <c r="R138" s="49">
        <f t="shared" si="84"/>
        <v>0</v>
      </c>
      <c r="S138" s="52">
        <f t="shared" si="85"/>
        <v>0</v>
      </c>
      <c r="T138" s="53">
        <f t="shared" si="86"/>
        <v>2</v>
      </c>
      <c r="U138" s="53" t="str">
        <f t="shared" si="87"/>
        <v>WASPADA</v>
      </c>
      <c r="V138" s="49">
        <f t="shared" si="88"/>
        <v>0</v>
      </c>
      <c r="W138" s="52">
        <f t="shared" si="89"/>
        <v>0</v>
      </c>
      <c r="X138" s="53">
        <f t="shared" si="90"/>
        <v>3</v>
      </c>
      <c r="Y138" s="53" t="str">
        <f t="shared" si="91"/>
        <v>AMAN</v>
      </c>
      <c r="Z138" s="53">
        <f t="shared" si="92"/>
        <v>5</v>
      </c>
      <c r="AA138" s="53" t="str">
        <f t="shared" si="93"/>
        <v>WASPADA</v>
      </c>
      <c r="AB138" s="53" t="str">
        <f t="shared" si="94"/>
        <v>2</v>
      </c>
      <c r="AC138" s="57"/>
    </row>
    <row r="139" spans="1:29" s="1" customFormat="1" x14ac:dyDescent="0.35">
      <c r="A139" s="8">
        <v>6</v>
      </c>
      <c r="B139" s="9">
        <v>6306</v>
      </c>
      <c r="C139" s="10" t="s">
        <v>603</v>
      </c>
      <c r="D139" s="81">
        <v>6306060</v>
      </c>
      <c r="E139" s="93" t="s">
        <v>644</v>
      </c>
      <c r="F139" s="80">
        <v>0</v>
      </c>
      <c r="G139" s="143" t="s">
        <v>604</v>
      </c>
      <c r="H139" s="143">
        <v>262</v>
      </c>
      <c r="I139" s="143">
        <v>0</v>
      </c>
      <c r="J139" s="80">
        <v>0</v>
      </c>
      <c r="K139" s="80">
        <v>37</v>
      </c>
      <c r="L139" s="86">
        <v>0</v>
      </c>
      <c r="M139" s="86">
        <v>0</v>
      </c>
      <c r="N139" s="86">
        <v>0</v>
      </c>
      <c r="O139" s="86">
        <v>0</v>
      </c>
      <c r="P139" s="86">
        <v>0</v>
      </c>
      <c r="Q139" s="86">
        <v>1</v>
      </c>
      <c r="R139" s="49">
        <f t="shared" si="84"/>
        <v>65.5</v>
      </c>
      <c r="S139" s="52">
        <f t="shared" si="85"/>
        <v>-43.511450381679388</v>
      </c>
      <c r="T139" s="53">
        <f t="shared" si="86"/>
        <v>1</v>
      </c>
      <c r="U139" s="53" t="str">
        <f t="shared" si="87"/>
        <v>RENTAN</v>
      </c>
      <c r="V139" s="49">
        <f t="shared" si="88"/>
        <v>0</v>
      </c>
      <c r="W139" s="52">
        <f t="shared" si="89"/>
        <v>0</v>
      </c>
      <c r="X139" s="53">
        <f t="shared" si="90"/>
        <v>3</v>
      </c>
      <c r="Y139" s="53" t="str">
        <f t="shared" si="91"/>
        <v>AMAN</v>
      </c>
      <c r="Z139" s="53">
        <f t="shared" si="92"/>
        <v>4</v>
      </c>
      <c r="AA139" s="53" t="str">
        <f t="shared" si="93"/>
        <v>WASPADA</v>
      </c>
      <c r="AB139" s="53" t="str">
        <f t="shared" si="94"/>
        <v>2</v>
      </c>
      <c r="AC139" s="57"/>
    </row>
    <row r="140" spans="1:29" s="1" customFormat="1" x14ac:dyDescent="0.35">
      <c r="A140" s="8">
        <v>7</v>
      </c>
      <c r="B140" s="9">
        <v>6306</v>
      </c>
      <c r="C140" s="10" t="s">
        <v>603</v>
      </c>
      <c r="D140" s="81">
        <v>6306070</v>
      </c>
      <c r="E140" s="93" t="s">
        <v>645</v>
      </c>
      <c r="F140" s="80">
        <v>0</v>
      </c>
      <c r="G140" s="143" t="s">
        <v>604</v>
      </c>
      <c r="H140" s="143" t="s">
        <v>604</v>
      </c>
      <c r="I140" s="143" t="s">
        <v>604</v>
      </c>
      <c r="J140" s="80">
        <v>0</v>
      </c>
      <c r="K140" s="80">
        <v>12</v>
      </c>
      <c r="L140" s="86">
        <v>0</v>
      </c>
      <c r="M140" s="86">
        <v>0</v>
      </c>
      <c r="N140" s="86">
        <v>0</v>
      </c>
      <c r="O140" s="86">
        <v>0</v>
      </c>
      <c r="P140" s="86">
        <v>0</v>
      </c>
      <c r="Q140" s="86">
        <v>0</v>
      </c>
      <c r="R140" s="49">
        <f t="shared" si="84"/>
        <v>0</v>
      </c>
      <c r="S140" s="52">
        <f t="shared" si="85"/>
        <v>0</v>
      </c>
      <c r="T140" s="53">
        <f t="shared" si="86"/>
        <v>2</v>
      </c>
      <c r="U140" s="53" t="str">
        <f t="shared" si="87"/>
        <v>WASPADA</v>
      </c>
      <c r="V140" s="49">
        <f t="shared" si="88"/>
        <v>0</v>
      </c>
      <c r="W140" s="52">
        <f t="shared" si="89"/>
        <v>0</v>
      </c>
      <c r="X140" s="53">
        <f t="shared" si="90"/>
        <v>3</v>
      </c>
      <c r="Y140" s="53" t="str">
        <f t="shared" si="91"/>
        <v>AMAN</v>
      </c>
      <c r="Z140" s="53">
        <f t="shared" si="92"/>
        <v>5</v>
      </c>
      <c r="AA140" s="53" t="str">
        <f t="shared" si="93"/>
        <v>WASPADA</v>
      </c>
      <c r="AB140" s="53" t="str">
        <f t="shared" si="94"/>
        <v>2</v>
      </c>
      <c r="AC140" s="57"/>
    </row>
    <row r="141" spans="1:29" s="1" customFormat="1" x14ac:dyDescent="0.35">
      <c r="A141" s="8">
        <v>8</v>
      </c>
      <c r="B141" s="9">
        <v>6306</v>
      </c>
      <c r="C141" s="10" t="s">
        <v>603</v>
      </c>
      <c r="D141" s="81">
        <v>6306080</v>
      </c>
      <c r="E141" s="93" t="s">
        <v>646</v>
      </c>
      <c r="F141" s="80">
        <v>0</v>
      </c>
      <c r="G141" s="143" t="s">
        <v>604</v>
      </c>
      <c r="H141" s="143" t="s">
        <v>604</v>
      </c>
      <c r="I141" s="143" t="s">
        <v>604</v>
      </c>
      <c r="J141" s="80">
        <v>0</v>
      </c>
      <c r="K141" s="80">
        <v>0</v>
      </c>
      <c r="L141" s="86">
        <v>0</v>
      </c>
      <c r="M141" s="86">
        <v>0</v>
      </c>
      <c r="N141" s="86">
        <v>0</v>
      </c>
      <c r="O141" s="86">
        <v>0</v>
      </c>
      <c r="P141" s="86">
        <v>0</v>
      </c>
      <c r="Q141" s="86">
        <v>0</v>
      </c>
      <c r="R141" s="49">
        <f t="shared" si="84"/>
        <v>0</v>
      </c>
      <c r="S141" s="52">
        <f t="shared" si="85"/>
        <v>0</v>
      </c>
      <c r="T141" s="53">
        <f t="shared" si="86"/>
        <v>2</v>
      </c>
      <c r="U141" s="53" t="str">
        <f t="shared" si="87"/>
        <v>WASPADA</v>
      </c>
      <c r="V141" s="49">
        <f t="shared" si="88"/>
        <v>0</v>
      </c>
      <c r="W141" s="52">
        <f t="shared" si="89"/>
        <v>0</v>
      </c>
      <c r="X141" s="53">
        <f t="shared" si="90"/>
        <v>3</v>
      </c>
      <c r="Y141" s="53" t="str">
        <f t="shared" si="91"/>
        <v>AMAN</v>
      </c>
      <c r="Z141" s="53">
        <f t="shared" si="92"/>
        <v>5</v>
      </c>
      <c r="AA141" s="53" t="str">
        <f t="shared" si="93"/>
        <v>WASPADA</v>
      </c>
      <c r="AB141" s="53" t="str">
        <f t="shared" si="94"/>
        <v>2</v>
      </c>
      <c r="AC141" s="57"/>
    </row>
    <row r="142" spans="1:29" s="1" customFormat="1" x14ac:dyDescent="0.35">
      <c r="A142" s="8">
        <v>9</v>
      </c>
      <c r="B142" s="9">
        <v>6306</v>
      </c>
      <c r="C142" s="10" t="s">
        <v>603</v>
      </c>
      <c r="D142" s="81">
        <v>6306090</v>
      </c>
      <c r="E142" s="93" t="s">
        <v>647</v>
      </c>
      <c r="F142" s="80">
        <v>0</v>
      </c>
      <c r="G142" s="143">
        <v>916</v>
      </c>
      <c r="H142" s="143">
        <v>523</v>
      </c>
      <c r="I142" s="143">
        <v>25</v>
      </c>
      <c r="J142" s="80">
        <v>2238</v>
      </c>
      <c r="K142" s="80">
        <v>1975</v>
      </c>
      <c r="L142" s="87">
        <v>0</v>
      </c>
      <c r="M142" s="87">
        <v>0</v>
      </c>
      <c r="N142" s="87">
        <v>0</v>
      </c>
      <c r="O142" s="87">
        <v>0</v>
      </c>
      <c r="P142" s="87">
        <v>0</v>
      </c>
      <c r="Q142" s="87">
        <v>0</v>
      </c>
      <c r="R142" s="49">
        <f t="shared" si="84"/>
        <v>740.4</v>
      </c>
      <c r="S142" s="52">
        <f t="shared" si="85"/>
        <v>166.74770394381414</v>
      </c>
      <c r="T142" s="53">
        <f t="shared" si="86"/>
        <v>3</v>
      </c>
      <c r="U142" s="53" t="str">
        <f t="shared" si="87"/>
        <v>AMAN</v>
      </c>
      <c r="V142" s="49">
        <f t="shared" si="88"/>
        <v>0</v>
      </c>
      <c r="W142" s="52">
        <f t="shared" si="89"/>
        <v>0</v>
      </c>
      <c r="X142" s="53">
        <f t="shared" si="90"/>
        <v>3</v>
      </c>
      <c r="Y142" s="53" t="str">
        <f t="shared" si="91"/>
        <v>AMAN</v>
      </c>
      <c r="Z142" s="53">
        <f t="shared" si="92"/>
        <v>6</v>
      </c>
      <c r="AA142" s="53" t="str">
        <f t="shared" si="93"/>
        <v>AMAN</v>
      </c>
      <c r="AB142" s="53" t="str">
        <f t="shared" si="94"/>
        <v>3</v>
      </c>
      <c r="AC142" s="57"/>
    </row>
    <row r="143" spans="1:29" s="1" customFormat="1" x14ac:dyDescent="0.35">
      <c r="A143" s="8">
        <v>10</v>
      </c>
      <c r="B143" s="9">
        <v>6306</v>
      </c>
      <c r="C143" s="10" t="s">
        <v>603</v>
      </c>
      <c r="D143" s="81">
        <v>6306091</v>
      </c>
      <c r="E143" s="93" t="s">
        <v>648</v>
      </c>
      <c r="F143" s="80">
        <v>1214</v>
      </c>
      <c r="G143" s="143">
        <v>988</v>
      </c>
      <c r="H143" s="143">
        <v>611</v>
      </c>
      <c r="I143" s="143">
        <v>775</v>
      </c>
      <c r="J143" s="80">
        <v>2387</v>
      </c>
      <c r="K143" s="80">
        <v>2947</v>
      </c>
      <c r="L143" s="87">
        <v>0</v>
      </c>
      <c r="M143" s="87">
        <v>0</v>
      </c>
      <c r="N143" s="87">
        <v>0</v>
      </c>
      <c r="O143" s="87">
        <v>0</v>
      </c>
      <c r="P143" s="87">
        <v>0</v>
      </c>
      <c r="Q143" s="87">
        <v>0</v>
      </c>
      <c r="R143" s="49">
        <f t="shared" si="84"/>
        <v>1195</v>
      </c>
      <c r="S143" s="52">
        <f t="shared" si="85"/>
        <v>146.61087866108787</v>
      </c>
      <c r="T143" s="53">
        <f t="shared" si="86"/>
        <v>3</v>
      </c>
      <c r="U143" s="53" t="str">
        <f t="shared" si="87"/>
        <v>AMAN</v>
      </c>
      <c r="V143" s="49">
        <f t="shared" si="88"/>
        <v>0</v>
      </c>
      <c r="W143" s="52">
        <f t="shared" si="89"/>
        <v>0</v>
      </c>
      <c r="X143" s="53">
        <f t="shared" si="90"/>
        <v>3</v>
      </c>
      <c r="Y143" s="53" t="str">
        <f t="shared" si="91"/>
        <v>AMAN</v>
      </c>
      <c r="Z143" s="53">
        <f t="shared" si="92"/>
        <v>6</v>
      </c>
      <c r="AA143" s="53" t="str">
        <f t="shared" si="93"/>
        <v>AMAN</v>
      </c>
      <c r="AB143" s="53" t="str">
        <f t="shared" si="94"/>
        <v>3</v>
      </c>
      <c r="AC143" s="57"/>
    </row>
    <row r="144" spans="1:29" s="1" customFormat="1" x14ac:dyDescent="0.35">
      <c r="A144" s="8">
        <v>11</v>
      </c>
      <c r="B144" s="9">
        <v>6306</v>
      </c>
      <c r="C144" s="10" t="s">
        <v>603</v>
      </c>
      <c r="D144" s="81">
        <v>6306100</v>
      </c>
      <c r="E144" s="93" t="s">
        <v>649</v>
      </c>
      <c r="F144" s="80">
        <v>0</v>
      </c>
      <c r="G144" s="143">
        <v>1806</v>
      </c>
      <c r="H144" s="143">
        <v>1501</v>
      </c>
      <c r="I144" s="143">
        <v>1147</v>
      </c>
      <c r="J144" s="80">
        <v>3064</v>
      </c>
      <c r="K144" s="80">
        <v>7185</v>
      </c>
      <c r="L144" s="87">
        <v>0</v>
      </c>
      <c r="M144" s="87">
        <v>0</v>
      </c>
      <c r="N144" s="87">
        <v>0</v>
      </c>
      <c r="O144" s="87">
        <v>0</v>
      </c>
      <c r="P144" s="87">
        <v>0</v>
      </c>
      <c r="Q144" s="87">
        <v>0</v>
      </c>
      <c r="R144" s="49">
        <f t="shared" si="84"/>
        <v>1503.6</v>
      </c>
      <c r="S144" s="52">
        <f t="shared" si="85"/>
        <v>377.85315243415801</v>
      </c>
      <c r="T144" s="53">
        <f t="shared" si="86"/>
        <v>3</v>
      </c>
      <c r="U144" s="53" t="str">
        <f t="shared" si="87"/>
        <v>AMAN</v>
      </c>
      <c r="V144" s="49">
        <f t="shared" si="88"/>
        <v>0</v>
      </c>
      <c r="W144" s="52">
        <f t="shared" si="89"/>
        <v>0</v>
      </c>
      <c r="X144" s="53">
        <f t="shared" si="90"/>
        <v>3</v>
      </c>
      <c r="Y144" s="53" t="str">
        <f t="shared" si="91"/>
        <v>AMAN</v>
      </c>
      <c r="Z144" s="53">
        <f t="shared" si="92"/>
        <v>6</v>
      </c>
      <c r="AA144" s="53" t="str">
        <f t="shared" si="93"/>
        <v>AMAN</v>
      </c>
      <c r="AB144" s="53" t="str">
        <f t="shared" si="94"/>
        <v>3</v>
      </c>
      <c r="AC144" s="57"/>
    </row>
    <row r="145" spans="1:29" s="46" customFormat="1" x14ac:dyDescent="0.35">
      <c r="A145" s="14"/>
      <c r="B145" s="9"/>
      <c r="C145" s="10" t="s">
        <v>603</v>
      </c>
      <c r="D145" s="15" t="s">
        <v>597</v>
      </c>
      <c r="E145" s="16" t="s">
        <v>597</v>
      </c>
      <c r="F145" s="75">
        <f t="shared" ref="F145:Q145" si="95">SUM(F134:F144)</f>
        <v>1812</v>
      </c>
      <c r="G145" s="75">
        <f t="shared" si="95"/>
        <v>4150</v>
      </c>
      <c r="H145" s="75">
        <f t="shared" si="95"/>
        <v>4234</v>
      </c>
      <c r="I145" s="75">
        <f t="shared" si="95"/>
        <v>1964</v>
      </c>
      <c r="J145" s="75">
        <f t="shared" si="95"/>
        <v>7864</v>
      </c>
      <c r="K145" s="75">
        <f t="shared" si="95"/>
        <v>12363</v>
      </c>
      <c r="L145" s="75">
        <f t="shared" si="95"/>
        <v>0</v>
      </c>
      <c r="M145" s="75">
        <f t="shared" si="95"/>
        <v>0</v>
      </c>
      <c r="N145" s="75">
        <f t="shared" si="95"/>
        <v>0</v>
      </c>
      <c r="O145" s="75">
        <f t="shared" si="95"/>
        <v>0</v>
      </c>
      <c r="P145" s="75">
        <f t="shared" si="95"/>
        <v>0</v>
      </c>
      <c r="Q145" s="75">
        <f t="shared" si="95"/>
        <v>5.5</v>
      </c>
      <c r="R145" s="50">
        <f t="shared" si="84"/>
        <v>4004.8</v>
      </c>
      <c r="S145" s="54">
        <f t="shared" si="85"/>
        <v>208.70455453455855</v>
      </c>
      <c r="T145" s="55">
        <f t="shared" si="86"/>
        <v>3</v>
      </c>
      <c r="U145" s="55" t="str">
        <f t="shared" si="87"/>
        <v>AMAN</v>
      </c>
      <c r="V145" s="50">
        <f t="shared" si="88"/>
        <v>0</v>
      </c>
      <c r="W145" s="56">
        <f>IF(ISERROR(((Q145-V145)/V145)*100),0,((Q145-V145)/V145)*100)+0.00001</f>
        <v>1.0000000000000001E-5</v>
      </c>
      <c r="X145" s="55">
        <f t="shared" si="90"/>
        <v>2</v>
      </c>
      <c r="Y145" s="55" t="str">
        <f t="shared" si="91"/>
        <v>WASPADA</v>
      </c>
      <c r="Z145" s="55">
        <f t="shared" si="92"/>
        <v>5</v>
      </c>
      <c r="AA145" s="55" t="str">
        <f t="shared" si="93"/>
        <v>WASPADA</v>
      </c>
      <c r="AB145" s="55" t="str">
        <f t="shared" si="94"/>
        <v>2</v>
      </c>
      <c r="AC145" s="58"/>
    </row>
    <row r="147" spans="1:29" x14ac:dyDescent="0.35">
      <c r="A147" s="24">
        <v>45536</v>
      </c>
      <c r="M147" t="s">
        <v>624</v>
      </c>
    </row>
    <row r="149" spans="1:29" s="45" customFormat="1" ht="15.5" x14ac:dyDescent="0.35">
      <c r="A149" s="334" t="s">
        <v>1</v>
      </c>
      <c r="B149" s="313" t="s">
        <v>598</v>
      </c>
      <c r="C149" s="334" t="s">
        <v>3</v>
      </c>
      <c r="D149" s="313" t="s">
        <v>600</v>
      </c>
      <c r="E149" s="316" t="s">
        <v>601</v>
      </c>
      <c r="F149" s="327" t="s">
        <v>4</v>
      </c>
      <c r="G149" s="327"/>
      <c r="H149" s="327"/>
      <c r="I149" s="327"/>
      <c r="J149" s="327"/>
      <c r="K149" s="327"/>
      <c r="L149" s="329" t="s">
        <v>5</v>
      </c>
      <c r="M149" s="329"/>
      <c r="N149" s="329"/>
      <c r="O149" s="329"/>
      <c r="P149" s="329"/>
      <c r="Q149" s="329"/>
      <c r="R149" s="327" t="s">
        <v>4</v>
      </c>
      <c r="S149" s="327"/>
      <c r="T149" s="327"/>
      <c r="U149" s="327"/>
      <c r="V149" s="329" t="s">
        <v>5</v>
      </c>
      <c r="W149" s="329"/>
      <c r="X149" s="329"/>
      <c r="Y149" s="329"/>
      <c r="Z149" s="330" t="s">
        <v>6</v>
      </c>
      <c r="AA149" s="330"/>
      <c r="AB149" s="330"/>
    </row>
    <row r="150" spans="1:29" s="45" customFormat="1" ht="15.75" customHeight="1" x14ac:dyDescent="0.35">
      <c r="A150" s="334"/>
      <c r="B150" s="314"/>
      <c r="C150" s="334"/>
      <c r="D150" s="314"/>
      <c r="E150" s="317"/>
      <c r="F150" s="327" t="s">
        <v>7</v>
      </c>
      <c r="G150" s="327"/>
      <c r="H150" s="327"/>
      <c r="I150" s="327"/>
      <c r="J150" s="327"/>
      <c r="K150" s="328" t="s">
        <v>8</v>
      </c>
      <c r="L150" s="329" t="s">
        <v>7</v>
      </c>
      <c r="M150" s="329"/>
      <c r="N150" s="329"/>
      <c r="O150" s="329"/>
      <c r="P150" s="329"/>
      <c r="Q150" s="331" t="s">
        <v>8</v>
      </c>
      <c r="R150" s="328" t="s">
        <v>9</v>
      </c>
      <c r="S150" s="327" t="s">
        <v>10</v>
      </c>
      <c r="T150" s="327"/>
      <c r="U150" s="327"/>
      <c r="V150" s="333" t="s">
        <v>9</v>
      </c>
      <c r="W150" s="329" t="s">
        <v>10</v>
      </c>
      <c r="X150" s="329"/>
      <c r="Y150" s="329"/>
      <c r="Z150" s="330"/>
      <c r="AA150" s="330"/>
      <c r="AB150" s="330"/>
    </row>
    <row r="151" spans="1:29" s="45" customFormat="1" ht="15.5" x14ac:dyDescent="0.35">
      <c r="A151" s="334"/>
      <c r="B151" s="315"/>
      <c r="C151" s="334"/>
      <c r="D151" s="315"/>
      <c r="E151" s="318"/>
      <c r="F151" s="47">
        <v>2019</v>
      </c>
      <c r="G151" s="47">
        <v>2020</v>
      </c>
      <c r="H151" s="47">
        <v>2021</v>
      </c>
      <c r="I151" s="47">
        <v>2022</v>
      </c>
      <c r="J151" s="47">
        <v>2023</v>
      </c>
      <c r="K151" s="328"/>
      <c r="L151" s="89">
        <v>2019</v>
      </c>
      <c r="M151" s="89">
        <v>2020</v>
      </c>
      <c r="N151" s="89">
        <v>2021</v>
      </c>
      <c r="O151" s="89">
        <v>2022</v>
      </c>
      <c r="P151" s="89">
        <v>2023</v>
      </c>
      <c r="Q151" s="332"/>
      <c r="R151" s="328" t="s">
        <v>9</v>
      </c>
      <c r="S151" s="47" t="s">
        <v>11</v>
      </c>
      <c r="T151" s="47" t="s">
        <v>12</v>
      </c>
      <c r="U151" s="47" t="s">
        <v>13</v>
      </c>
      <c r="V151" s="333" t="s">
        <v>9</v>
      </c>
      <c r="W151" s="48" t="s">
        <v>11</v>
      </c>
      <c r="X151" s="48" t="s">
        <v>12</v>
      </c>
      <c r="Y151" s="48" t="s">
        <v>13</v>
      </c>
      <c r="Z151" s="51" t="s">
        <v>11</v>
      </c>
      <c r="AA151" s="51" t="s">
        <v>13</v>
      </c>
      <c r="AB151" s="51" t="s">
        <v>14</v>
      </c>
    </row>
    <row r="152" spans="1:29" s="1" customFormat="1" x14ac:dyDescent="0.35">
      <c r="A152" s="8">
        <v>1</v>
      </c>
      <c r="B152" s="9">
        <v>6306</v>
      </c>
      <c r="C152" s="10" t="s">
        <v>603</v>
      </c>
      <c r="D152" s="81">
        <v>6306010</v>
      </c>
      <c r="E152" s="93" t="s">
        <v>639</v>
      </c>
      <c r="F152" s="80">
        <v>370</v>
      </c>
      <c r="G152" s="80">
        <v>62</v>
      </c>
      <c r="H152" s="80">
        <v>216</v>
      </c>
      <c r="I152" s="80">
        <v>0</v>
      </c>
      <c r="J152" s="80">
        <v>13</v>
      </c>
      <c r="K152" s="80">
        <v>1</v>
      </c>
      <c r="L152" s="86">
        <v>0</v>
      </c>
      <c r="M152" s="86">
        <v>0</v>
      </c>
      <c r="N152" s="86">
        <v>0</v>
      </c>
      <c r="O152" s="86">
        <v>0</v>
      </c>
      <c r="P152" s="86">
        <v>0</v>
      </c>
      <c r="Q152" s="152">
        <v>1.5</v>
      </c>
      <c r="R152" s="49">
        <f t="shared" ref="R152:R163" si="96">IF(ISERROR(AVERAGE(F152:J152)),0,AVERAGE(F152:J152))</f>
        <v>132.19999999999999</v>
      </c>
      <c r="S152" s="52">
        <f t="shared" ref="S152:S163" si="97">IF(ISERROR(((K152-R152)/R152)*100),0,((K152-R152)/R152)*100)</f>
        <v>-99.243570347957643</v>
      </c>
      <c r="T152" s="53">
        <f t="shared" ref="T152:T163" si="98">IF(S152="","",IF(S152&gt;=5,3,IF(S152&lt;-5,1,2)))</f>
        <v>1</v>
      </c>
      <c r="U152" s="53" t="str">
        <f t="shared" ref="U152:U163" si="99">IF(T152="","",IF(T152=3,"AMAN",IF(T152=1,"RENTAN","WASPADA")))</f>
        <v>RENTAN</v>
      </c>
      <c r="V152" s="49">
        <f t="shared" ref="V152:V163" si="100">IF(ISERROR(AVERAGE(L152:P152)),0,AVERAGE(L152:P152))</f>
        <v>0</v>
      </c>
      <c r="W152" s="52">
        <f t="shared" ref="W152:W162" si="101">IF(ISERROR(((Q152-V152)/V152)*100),0,((Q152-V152)/V152)*100)</f>
        <v>0</v>
      </c>
      <c r="X152" s="53">
        <f t="shared" ref="X152:X163" si="102">IF(W152="","",IF(W152&lt;-5,3,IF(W152&gt;=5,1,IF(W152=0,3,2))))</f>
        <v>3</v>
      </c>
      <c r="Y152" s="53" t="str">
        <f t="shared" ref="Y152:Y163" si="103">IF(X152="","",IF(X152=3,"AMAN",IF(X152=1,"RENTAN","WASPADA")))</f>
        <v>AMAN</v>
      </c>
      <c r="Z152" s="53">
        <f t="shared" ref="Z152:Z163" si="104">T152+X152</f>
        <v>4</v>
      </c>
      <c r="AA152" s="53" t="str">
        <f t="shared" ref="AA152:AA163" si="105">IF(Z152="","",IF(Z152&lt;=3,"RENTAN",IF(Z152&gt;5,"AMAN","WASPADA")))</f>
        <v>WASPADA</v>
      </c>
      <c r="AB152" s="53" t="str">
        <f t="shared" ref="AB152:AB163" si="106">IF(AA152="","",IF(AA152="AMAN","3",IF(AA152="RENTAN","1","2")))</f>
        <v>2</v>
      </c>
      <c r="AC152" s="57"/>
    </row>
    <row r="153" spans="1:29" s="1" customFormat="1" x14ac:dyDescent="0.35">
      <c r="A153" s="8">
        <v>2</v>
      </c>
      <c r="B153" s="9">
        <v>6306</v>
      </c>
      <c r="C153" s="10" t="s">
        <v>603</v>
      </c>
      <c r="D153" s="81">
        <v>6306020</v>
      </c>
      <c r="E153" s="93" t="s">
        <v>640</v>
      </c>
      <c r="F153" s="80">
        <v>0</v>
      </c>
      <c r="G153" s="80" t="s">
        <v>604</v>
      </c>
      <c r="H153" s="80" t="s">
        <v>604</v>
      </c>
      <c r="I153" s="80" t="s">
        <v>604</v>
      </c>
      <c r="J153" s="80">
        <v>0</v>
      </c>
      <c r="K153" s="80">
        <v>0</v>
      </c>
      <c r="L153" s="87">
        <v>0</v>
      </c>
      <c r="M153" s="87">
        <v>0</v>
      </c>
      <c r="N153" s="87">
        <v>0</v>
      </c>
      <c r="O153" s="87">
        <v>0</v>
      </c>
      <c r="P153" s="87">
        <v>0</v>
      </c>
      <c r="Q153" s="153">
        <v>0</v>
      </c>
      <c r="R153" s="49">
        <f t="shared" si="96"/>
        <v>0</v>
      </c>
      <c r="S153" s="52">
        <f t="shared" si="97"/>
        <v>0</v>
      </c>
      <c r="T153" s="53">
        <f t="shared" si="98"/>
        <v>2</v>
      </c>
      <c r="U153" s="53" t="str">
        <f t="shared" si="99"/>
        <v>WASPADA</v>
      </c>
      <c r="V153" s="49">
        <f t="shared" si="100"/>
        <v>0</v>
      </c>
      <c r="W153" s="52">
        <f t="shared" si="101"/>
        <v>0</v>
      </c>
      <c r="X153" s="53">
        <f t="shared" si="102"/>
        <v>3</v>
      </c>
      <c r="Y153" s="53" t="str">
        <f t="shared" si="103"/>
        <v>AMAN</v>
      </c>
      <c r="Z153" s="53">
        <f t="shared" si="104"/>
        <v>5</v>
      </c>
      <c r="AA153" s="53" t="str">
        <f t="shared" si="105"/>
        <v>WASPADA</v>
      </c>
      <c r="AB153" s="53" t="str">
        <f t="shared" si="106"/>
        <v>2</v>
      </c>
      <c r="AC153" s="57"/>
    </row>
    <row r="154" spans="1:29" s="1" customFormat="1" x14ac:dyDescent="0.35">
      <c r="A154" s="8">
        <v>3</v>
      </c>
      <c r="B154" s="9">
        <v>6306</v>
      </c>
      <c r="C154" s="10" t="s">
        <v>603</v>
      </c>
      <c r="D154" s="81">
        <v>6306030</v>
      </c>
      <c r="E154" s="93" t="s">
        <v>641</v>
      </c>
      <c r="F154" s="80">
        <v>555</v>
      </c>
      <c r="G154" s="80">
        <v>188</v>
      </c>
      <c r="H154" s="80">
        <v>178</v>
      </c>
      <c r="I154" s="80">
        <v>5</v>
      </c>
      <c r="J154" s="80">
        <v>47</v>
      </c>
      <c r="K154" s="80">
        <v>135</v>
      </c>
      <c r="L154" s="86">
        <v>0</v>
      </c>
      <c r="M154" s="86">
        <v>0</v>
      </c>
      <c r="N154" s="86">
        <v>0</v>
      </c>
      <c r="O154" s="86">
        <v>0</v>
      </c>
      <c r="P154" s="86">
        <v>0</v>
      </c>
      <c r="Q154" s="152">
        <v>0</v>
      </c>
      <c r="R154" s="49">
        <f t="shared" si="96"/>
        <v>194.6</v>
      </c>
      <c r="S154" s="52">
        <f t="shared" si="97"/>
        <v>-30.626927029804722</v>
      </c>
      <c r="T154" s="53">
        <f t="shared" si="98"/>
        <v>1</v>
      </c>
      <c r="U154" s="53" t="str">
        <f t="shared" si="99"/>
        <v>RENTAN</v>
      </c>
      <c r="V154" s="49">
        <f t="shared" si="100"/>
        <v>0</v>
      </c>
      <c r="W154" s="52">
        <f t="shared" si="101"/>
        <v>0</v>
      </c>
      <c r="X154" s="53">
        <f t="shared" si="102"/>
        <v>3</v>
      </c>
      <c r="Y154" s="53" t="str">
        <f t="shared" si="103"/>
        <v>AMAN</v>
      </c>
      <c r="Z154" s="53">
        <f t="shared" si="104"/>
        <v>4</v>
      </c>
      <c r="AA154" s="53" t="str">
        <f t="shared" si="105"/>
        <v>WASPADA</v>
      </c>
      <c r="AB154" s="53" t="str">
        <f t="shared" si="106"/>
        <v>2</v>
      </c>
      <c r="AC154" s="57"/>
    </row>
    <row r="155" spans="1:29" s="1" customFormat="1" x14ac:dyDescent="0.35">
      <c r="A155" s="8">
        <v>4</v>
      </c>
      <c r="B155" s="9">
        <v>6306</v>
      </c>
      <c r="C155" s="10" t="s">
        <v>603</v>
      </c>
      <c r="D155" s="81">
        <v>6306040</v>
      </c>
      <c r="E155" s="93" t="s">
        <v>642</v>
      </c>
      <c r="F155" s="80">
        <v>276</v>
      </c>
      <c r="G155" s="80" t="s">
        <v>604</v>
      </c>
      <c r="H155" s="80">
        <v>62</v>
      </c>
      <c r="I155" s="80">
        <v>0</v>
      </c>
      <c r="J155" s="80">
        <v>5</v>
      </c>
      <c r="K155" s="80">
        <v>0</v>
      </c>
      <c r="L155" s="86">
        <v>0</v>
      </c>
      <c r="M155" s="86">
        <v>0</v>
      </c>
      <c r="N155" s="86">
        <v>0</v>
      </c>
      <c r="O155" s="86">
        <v>0</v>
      </c>
      <c r="P155" s="86">
        <v>0</v>
      </c>
      <c r="Q155" s="152">
        <v>0</v>
      </c>
      <c r="R155" s="49">
        <f t="shared" si="96"/>
        <v>85.75</v>
      </c>
      <c r="S155" s="52">
        <f t="shared" si="97"/>
        <v>-100</v>
      </c>
      <c r="T155" s="53">
        <f t="shared" si="98"/>
        <v>1</v>
      </c>
      <c r="U155" s="53" t="str">
        <f t="shared" si="99"/>
        <v>RENTAN</v>
      </c>
      <c r="V155" s="49">
        <f t="shared" si="100"/>
        <v>0</v>
      </c>
      <c r="W155" s="52">
        <f t="shared" si="101"/>
        <v>0</v>
      </c>
      <c r="X155" s="53">
        <f t="shared" si="102"/>
        <v>3</v>
      </c>
      <c r="Y155" s="53" t="str">
        <f t="shared" si="103"/>
        <v>AMAN</v>
      </c>
      <c r="Z155" s="53">
        <f t="shared" si="104"/>
        <v>4</v>
      </c>
      <c r="AA155" s="53" t="str">
        <f t="shared" si="105"/>
        <v>WASPADA</v>
      </c>
      <c r="AB155" s="53" t="str">
        <f t="shared" si="106"/>
        <v>2</v>
      </c>
      <c r="AC155" s="57"/>
    </row>
    <row r="156" spans="1:29" s="1" customFormat="1" x14ac:dyDescent="0.35">
      <c r="A156" s="8">
        <v>5</v>
      </c>
      <c r="B156" s="9">
        <v>6306</v>
      </c>
      <c r="C156" s="10" t="s">
        <v>603</v>
      </c>
      <c r="D156" s="81">
        <v>6306050</v>
      </c>
      <c r="E156" s="93" t="s">
        <v>643</v>
      </c>
      <c r="F156" s="80">
        <v>0</v>
      </c>
      <c r="G156" s="80" t="s">
        <v>604</v>
      </c>
      <c r="H156" s="80" t="s">
        <v>604</v>
      </c>
      <c r="I156" s="80" t="s">
        <v>604</v>
      </c>
      <c r="J156" s="80">
        <v>0</v>
      </c>
      <c r="K156" s="80">
        <v>0</v>
      </c>
      <c r="L156" s="86">
        <v>0</v>
      </c>
      <c r="M156" s="86">
        <v>0</v>
      </c>
      <c r="N156" s="86">
        <v>0</v>
      </c>
      <c r="O156" s="86">
        <v>0</v>
      </c>
      <c r="P156" s="86">
        <v>0</v>
      </c>
      <c r="Q156" s="152">
        <v>0</v>
      </c>
      <c r="R156" s="49">
        <f t="shared" si="96"/>
        <v>0</v>
      </c>
      <c r="S156" s="52">
        <f t="shared" si="97"/>
        <v>0</v>
      </c>
      <c r="T156" s="53">
        <f t="shared" si="98"/>
        <v>2</v>
      </c>
      <c r="U156" s="53" t="str">
        <f t="shared" si="99"/>
        <v>WASPADA</v>
      </c>
      <c r="V156" s="49">
        <f t="shared" si="100"/>
        <v>0</v>
      </c>
      <c r="W156" s="52">
        <f t="shared" si="101"/>
        <v>0</v>
      </c>
      <c r="X156" s="53">
        <f t="shared" si="102"/>
        <v>3</v>
      </c>
      <c r="Y156" s="53" t="str">
        <f t="shared" si="103"/>
        <v>AMAN</v>
      </c>
      <c r="Z156" s="53">
        <f t="shared" si="104"/>
        <v>5</v>
      </c>
      <c r="AA156" s="53" t="str">
        <f t="shared" si="105"/>
        <v>WASPADA</v>
      </c>
      <c r="AB156" s="53" t="str">
        <f t="shared" si="106"/>
        <v>2</v>
      </c>
      <c r="AC156" s="57"/>
    </row>
    <row r="157" spans="1:29" s="1" customFormat="1" x14ac:dyDescent="0.35">
      <c r="A157" s="8">
        <v>6</v>
      </c>
      <c r="B157" s="9">
        <v>6306</v>
      </c>
      <c r="C157" s="10" t="s">
        <v>603</v>
      </c>
      <c r="D157" s="81">
        <v>6306060</v>
      </c>
      <c r="E157" s="93" t="s">
        <v>644</v>
      </c>
      <c r="F157" s="80">
        <v>0</v>
      </c>
      <c r="G157" s="80" t="s">
        <v>604</v>
      </c>
      <c r="H157" s="80">
        <v>205</v>
      </c>
      <c r="I157" s="80">
        <v>0</v>
      </c>
      <c r="J157" s="80">
        <v>0</v>
      </c>
      <c r="K157" s="80">
        <v>0</v>
      </c>
      <c r="L157" s="86">
        <v>0</v>
      </c>
      <c r="M157" s="86">
        <v>0</v>
      </c>
      <c r="N157" s="86">
        <v>0</v>
      </c>
      <c r="O157" s="86">
        <v>0</v>
      </c>
      <c r="P157" s="86">
        <v>0</v>
      </c>
      <c r="Q157" s="152">
        <v>1</v>
      </c>
      <c r="R157" s="49">
        <f t="shared" si="96"/>
        <v>51.25</v>
      </c>
      <c r="S157" s="52">
        <f t="shared" si="97"/>
        <v>-100</v>
      </c>
      <c r="T157" s="53">
        <f t="shared" si="98"/>
        <v>1</v>
      </c>
      <c r="U157" s="53" t="str">
        <f t="shared" si="99"/>
        <v>RENTAN</v>
      </c>
      <c r="V157" s="49">
        <f t="shared" si="100"/>
        <v>0</v>
      </c>
      <c r="W157" s="52">
        <f t="shared" si="101"/>
        <v>0</v>
      </c>
      <c r="X157" s="53">
        <f t="shared" si="102"/>
        <v>3</v>
      </c>
      <c r="Y157" s="53" t="str">
        <f t="shared" si="103"/>
        <v>AMAN</v>
      </c>
      <c r="Z157" s="53">
        <f t="shared" si="104"/>
        <v>4</v>
      </c>
      <c r="AA157" s="53" t="str">
        <f t="shared" si="105"/>
        <v>WASPADA</v>
      </c>
      <c r="AB157" s="53" t="str">
        <f t="shared" si="106"/>
        <v>2</v>
      </c>
      <c r="AC157" s="57"/>
    </row>
    <row r="158" spans="1:29" s="1" customFormat="1" x14ac:dyDescent="0.35">
      <c r="A158" s="8">
        <v>7</v>
      </c>
      <c r="B158" s="9">
        <v>6306</v>
      </c>
      <c r="C158" s="10" t="s">
        <v>603</v>
      </c>
      <c r="D158" s="81">
        <v>6306070</v>
      </c>
      <c r="E158" s="93" t="s">
        <v>645</v>
      </c>
      <c r="F158" s="80">
        <v>0</v>
      </c>
      <c r="G158" s="80" t="s">
        <v>604</v>
      </c>
      <c r="H158" s="80" t="s">
        <v>604</v>
      </c>
      <c r="I158" s="80" t="s">
        <v>604</v>
      </c>
      <c r="J158" s="80">
        <v>0</v>
      </c>
      <c r="K158" s="80">
        <v>1</v>
      </c>
      <c r="L158" s="86">
        <v>0</v>
      </c>
      <c r="M158" s="86">
        <v>0</v>
      </c>
      <c r="N158" s="86">
        <v>0</v>
      </c>
      <c r="O158" s="86">
        <v>0</v>
      </c>
      <c r="P158" s="86">
        <v>0</v>
      </c>
      <c r="Q158" s="152">
        <v>0</v>
      </c>
      <c r="R158" s="49">
        <f t="shared" si="96"/>
        <v>0</v>
      </c>
      <c r="S158" s="52">
        <f t="shared" si="97"/>
        <v>0</v>
      </c>
      <c r="T158" s="53">
        <f t="shared" si="98"/>
        <v>2</v>
      </c>
      <c r="U158" s="53" t="str">
        <f t="shared" si="99"/>
        <v>WASPADA</v>
      </c>
      <c r="V158" s="49">
        <f t="shared" si="100"/>
        <v>0</v>
      </c>
      <c r="W158" s="52">
        <f t="shared" si="101"/>
        <v>0</v>
      </c>
      <c r="X158" s="53">
        <f t="shared" si="102"/>
        <v>3</v>
      </c>
      <c r="Y158" s="53" t="str">
        <f t="shared" si="103"/>
        <v>AMAN</v>
      </c>
      <c r="Z158" s="53">
        <f t="shared" si="104"/>
        <v>5</v>
      </c>
      <c r="AA158" s="53" t="str">
        <f t="shared" si="105"/>
        <v>WASPADA</v>
      </c>
      <c r="AB158" s="53" t="str">
        <f t="shared" si="106"/>
        <v>2</v>
      </c>
      <c r="AC158" s="57"/>
    </row>
    <row r="159" spans="1:29" s="1" customFormat="1" x14ac:dyDescent="0.35">
      <c r="A159" s="8">
        <v>8</v>
      </c>
      <c r="B159" s="9">
        <v>6306</v>
      </c>
      <c r="C159" s="10" t="s">
        <v>603</v>
      </c>
      <c r="D159" s="81">
        <v>6306080</v>
      </c>
      <c r="E159" s="93" t="s">
        <v>646</v>
      </c>
      <c r="F159" s="80">
        <v>0</v>
      </c>
      <c r="G159" s="80" t="s">
        <v>604</v>
      </c>
      <c r="H159" s="80" t="s">
        <v>604</v>
      </c>
      <c r="I159" s="80" t="s">
        <v>604</v>
      </c>
      <c r="J159" s="80">
        <v>0</v>
      </c>
      <c r="K159" s="80">
        <v>0</v>
      </c>
      <c r="L159" s="86">
        <v>0</v>
      </c>
      <c r="M159" s="86">
        <v>0</v>
      </c>
      <c r="N159" s="86">
        <v>0</v>
      </c>
      <c r="O159" s="86">
        <v>0</v>
      </c>
      <c r="P159" s="86">
        <v>0</v>
      </c>
      <c r="Q159" s="152">
        <v>0</v>
      </c>
      <c r="R159" s="49">
        <f t="shared" si="96"/>
        <v>0</v>
      </c>
      <c r="S159" s="52">
        <f t="shared" si="97"/>
        <v>0</v>
      </c>
      <c r="T159" s="53">
        <f t="shared" si="98"/>
        <v>2</v>
      </c>
      <c r="U159" s="53" t="str">
        <f t="shared" si="99"/>
        <v>WASPADA</v>
      </c>
      <c r="V159" s="49">
        <f t="shared" si="100"/>
        <v>0</v>
      </c>
      <c r="W159" s="52">
        <f t="shared" si="101"/>
        <v>0</v>
      </c>
      <c r="X159" s="53">
        <f t="shared" si="102"/>
        <v>3</v>
      </c>
      <c r="Y159" s="53" t="str">
        <f t="shared" si="103"/>
        <v>AMAN</v>
      </c>
      <c r="Z159" s="53">
        <f t="shared" si="104"/>
        <v>5</v>
      </c>
      <c r="AA159" s="53" t="str">
        <f t="shared" si="105"/>
        <v>WASPADA</v>
      </c>
      <c r="AB159" s="53" t="str">
        <f t="shared" si="106"/>
        <v>2</v>
      </c>
      <c r="AC159" s="57"/>
    </row>
    <row r="160" spans="1:29" s="1" customFormat="1" x14ac:dyDescent="0.35">
      <c r="A160" s="8">
        <v>9</v>
      </c>
      <c r="B160" s="9">
        <v>6306</v>
      </c>
      <c r="C160" s="10" t="s">
        <v>603</v>
      </c>
      <c r="D160" s="81">
        <v>6306090</v>
      </c>
      <c r="E160" s="93" t="s">
        <v>647</v>
      </c>
      <c r="F160" s="80">
        <v>0</v>
      </c>
      <c r="G160" s="80" t="s">
        <v>604</v>
      </c>
      <c r="H160" s="80">
        <v>0</v>
      </c>
      <c r="I160" s="80">
        <v>663</v>
      </c>
      <c r="J160" s="80">
        <v>0</v>
      </c>
      <c r="K160" s="80">
        <v>0</v>
      </c>
      <c r="L160" s="87">
        <v>0</v>
      </c>
      <c r="M160" s="87">
        <v>0</v>
      </c>
      <c r="N160" s="87">
        <v>0</v>
      </c>
      <c r="O160" s="87">
        <v>0</v>
      </c>
      <c r="P160" s="87">
        <v>0</v>
      </c>
      <c r="Q160" s="153">
        <v>0</v>
      </c>
      <c r="R160" s="49">
        <f t="shared" si="96"/>
        <v>165.75</v>
      </c>
      <c r="S160" s="52">
        <f t="shared" si="97"/>
        <v>-100</v>
      </c>
      <c r="T160" s="53">
        <f t="shared" si="98"/>
        <v>1</v>
      </c>
      <c r="U160" s="53" t="str">
        <f t="shared" si="99"/>
        <v>RENTAN</v>
      </c>
      <c r="V160" s="49">
        <f t="shared" si="100"/>
        <v>0</v>
      </c>
      <c r="W160" s="52">
        <f t="shared" si="101"/>
        <v>0</v>
      </c>
      <c r="X160" s="53">
        <f t="shared" si="102"/>
        <v>3</v>
      </c>
      <c r="Y160" s="53" t="str">
        <f t="shared" si="103"/>
        <v>AMAN</v>
      </c>
      <c r="Z160" s="53">
        <f t="shared" si="104"/>
        <v>4</v>
      </c>
      <c r="AA160" s="53" t="str">
        <f t="shared" si="105"/>
        <v>WASPADA</v>
      </c>
      <c r="AB160" s="53" t="str">
        <f t="shared" si="106"/>
        <v>2</v>
      </c>
      <c r="AC160" s="57"/>
    </row>
    <row r="161" spans="1:29" s="1" customFormat="1" x14ac:dyDescent="0.35">
      <c r="A161" s="8">
        <v>10</v>
      </c>
      <c r="B161" s="9">
        <v>6306</v>
      </c>
      <c r="C161" s="10" t="s">
        <v>603</v>
      </c>
      <c r="D161" s="81">
        <v>6306091</v>
      </c>
      <c r="E161" s="93" t="s">
        <v>648</v>
      </c>
      <c r="F161" s="80">
        <v>0</v>
      </c>
      <c r="G161" s="80" t="s">
        <v>604</v>
      </c>
      <c r="H161" s="80">
        <v>0</v>
      </c>
      <c r="I161" s="80">
        <v>1035</v>
      </c>
      <c r="J161" s="80">
        <v>0</v>
      </c>
      <c r="K161" s="80">
        <v>0</v>
      </c>
      <c r="L161" s="87">
        <v>0</v>
      </c>
      <c r="M161" s="87">
        <v>0</v>
      </c>
      <c r="N161" s="87">
        <v>0</v>
      </c>
      <c r="O161" s="87">
        <v>0</v>
      </c>
      <c r="P161" s="87">
        <v>0</v>
      </c>
      <c r="Q161" s="153">
        <v>0</v>
      </c>
      <c r="R161" s="49">
        <f t="shared" si="96"/>
        <v>258.75</v>
      </c>
      <c r="S161" s="52">
        <f t="shared" si="97"/>
        <v>-100</v>
      </c>
      <c r="T161" s="53">
        <f t="shared" si="98"/>
        <v>1</v>
      </c>
      <c r="U161" s="53" t="str">
        <f t="shared" si="99"/>
        <v>RENTAN</v>
      </c>
      <c r="V161" s="49">
        <f t="shared" si="100"/>
        <v>0</v>
      </c>
      <c r="W161" s="52">
        <f t="shared" si="101"/>
        <v>0</v>
      </c>
      <c r="X161" s="53">
        <f t="shared" si="102"/>
        <v>3</v>
      </c>
      <c r="Y161" s="53" t="str">
        <f t="shared" si="103"/>
        <v>AMAN</v>
      </c>
      <c r="Z161" s="53">
        <f t="shared" si="104"/>
        <v>4</v>
      </c>
      <c r="AA161" s="53" t="str">
        <f t="shared" si="105"/>
        <v>WASPADA</v>
      </c>
      <c r="AB161" s="53" t="str">
        <f t="shared" si="106"/>
        <v>2</v>
      </c>
      <c r="AC161" s="57"/>
    </row>
    <row r="162" spans="1:29" s="1" customFormat="1" x14ac:dyDescent="0.35">
      <c r="A162" s="8">
        <v>11</v>
      </c>
      <c r="B162" s="9">
        <v>6306</v>
      </c>
      <c r="C162" s="10" t="s">
        <v>603</v>
      </c>
      <c r="D162" s="81">
        <v>6306100</v>
      </c>
      <c r="E162" s="93" t="s">
        <v>649</v>
      </c>
      <c r="F162" s="80">
        <v>50</v>
      </c>
      <c r="G162" s="80">
        <v>50</v>
      </c>
      <c r="H162" s="80">
        <v>0</v>
      </c>
      <c r="I162" s="80">
        <v>313</v>
      </c>
      <c r="J162" s="80">
        <v>160</v>
      </c>
      <c r="K162" s="80">
        <v>0</v>
      </c>
      <c r="L162" s="87">
        <v>0</v>
      </c>
      <c r="M162" s="87">
        <v>0</v>
      </c>
      <c r="N162" s="87">
        <v>0</v>
      </c>
      <c r="O162" s="87">
        <v>0</v>
      </c>
      <c r="P162" s="87">
        <v>0</v>
      </c>
      <c r="Q162" s="153">
        <v>0</v>
      </c>
      <c r="R162" s="49">
        <f t="shared" si="96"/>
        <v>114.6</v>
      </c>
      <c r="S162" s="52">
        <f t="shared" si="97"/>
        <v>-100</v>
      </c>
      <c r="T162" s="53">
        <f t="shared" si="98"/>
        <v>1</v>
      </c>
      <c r="U162" s="53" t="str">
        <f t="shared" si="99"/>
        <v>RENTAN</v>
      </c>
      <c r="V162" s="49">
        <f t="shared" si="100"/>
        <v>0</v>
      </c>
      <c r="W162" s="52">
        <f t="shared" si="101"/>
        <v>0</v>
      </c>
      <c r="X162" s="53">
        <f t="shared" si="102"/>
        <v>3</v>
      </c>
      <c r="Y162" s="53" t="str">
        <f t="shared" si="103"/>
        <v>AMAN</v>
      </c>
      <c r="Z162" s="53">
        <f t="shared" si="104"/>
        <v>4</v>
      </c>
      <c r="AA162" s="53" t="str">
        <f t="shared" si="105"/>
        <v>WASPADA</v>
      </c>
      <c r="AB162" s="53" t="str">
        <f t="shared" si="106"/>
        <v>2</v>
      </c>
      <c r="AC162" s="57"/>
    </row>
    <row r="163" spans="1:29" s="46" customFormat="1" x14ac:dyDescent="0.35">
      <c r="A163" s="14"/>
      <c r="B163" s="9"/>
      <c r="C163" s="10" t="s">
        <v>603</v>
      </c>
      <c r="D163" s="15" t="s">
        <v>597</v>
      </c>
      <c r="E163" s="16" t="s">
        <v>597</v>
      </c>
      <c r="F163" s="75">
        <f t="shared" ref="F163:Q163" si="107">SUM(F152:F162)</f>
        <v>1251</v>
      </c>
      <c r="G163" s="75">
        <f t="shared" si="107"/>
        <v>300</v>
      </c>
      <c r="H163" s="75">
        <f t="shared" si="107"/>
        <v>661</v>
      </c>
      <c r="I163" s="75">
        <f t="shared" si="107"/>
        <v>2016</v>
      </c>
      <c r="J163" s="75">
        <f t="shared" si="107"/>
        <v>225</v>
      </c>
      <c r="K163" s="75">
        <f t="shared" si="107"/>
        <v>137</v>
      </c>
      <c r="L163" s="75">
        <f t="shared" si="107"/>
        <v>0</v>
      </c>
      <c r="M163" s="75">
        <f t="shared" si="107"/>
        <v>0</v>
      </c>
      <c r="N163" s="75">
        <f t="shared" si="107"/>
        <v>0</v>
      </c>
      <c r="O163" s="75">
        <f t="shared" si="107"/>
        <v>0</v>
      </c>
      <c r="P163" s="75">
        <f t="shared" si="107"/>
        <v>0</v>
      </c>
      <c r="Q163" s="75">
        <f t="shared" si="107"/>
        <v>2.5</v>
      </c>
      <c r="R163" s="50">
        <f t="shared" si="96"/>
        <v>890.6</v>
      </c>
      <c r="S163" s="54">
        <f t="shared" si="97"/>
        <v>-84.617112059285873</v>
      </c>
      <c r="T163" s="55">
        <f t="shared" si="98"/>
        <v>1</v>
      </c>
      <c r="U163" s="55" t="str">
        <f t="shared" si="99"/>
        <v>RENTAN</v>
      </c>
      <c r="V163" s="50">
        <f t="shared" si="100"/>
        <v>0</v>
      </c>
      <c r="W163" s="56">
        <f>IF(ISERROR(((Q163-V163)/V163)*100),0,((Q163-V163)/V163)*100)+0.00001</f>
        <v>1.0000000000000001E-5</v>
      </c>
      <c r="X163" s="55">
        <f t="shared" si="102"/>
        <v>2</v>
      </c>
      <c r="Y163" s="55" t="str">
        <f t="shared" si="103"/>
        <v>WASPADA</v>
      </c>
      <c r="Z163" s="55">
        <f t="shared" si="104"/>
        <v>3</v>
      </c>
      <c r="AA163" s="55" t="str">
        <f t="shared" si="105"/>
        <v>RENTAN</v>
      </c>
      <c r="AB163" s="55" t="str">
        <f t="shared" si="106"/>
        <v>1</v>
      </c>
      <c r="AC163" s="58"/>
    </row>
    <row r="165" spans="1:29" x14ac:dyDescent="0.35">
      <c r="A165" s="154" t="s">
        <v>736</v>
      </c>
    </row>
    <row r="167" spans="1:29" s="45" customFormat="1" ht="15.5" x14ac:dyDescent="0.35">
      <c r="A167" s="334" t="s">
        <v>1</v>
      </c>
      <c r="B167" s="313" t="s">
        <v>598</v>
      </c>
      <c r="C167" s="334" t="s">
        <v>3</v>
      </c>
      <c r="D167" s="313" t="s">
        <v>600</v>
      </c>
      <c r="E167" s="316" t="s">
        <v>601</v>
      </c>
      <c r="F167" s="327" t="s">
        <v>4</v>
      </c>
      <c r="G167" s="327"/>
      <c r="H167" s="327"/>
      <c r="I167" s="327"/>
      <c r="J167" s="327"/>
      <c r="K167" s="327"/>
      <c r="L167" s="329" t="s">
        <v>5</v>
      </c>
      <c r="M167" s="329"/>
      <c r="N167" s="329"/>
      <c r="O167" s="329"/>
      <c r="P167" s="329"/>
      <c r="Q167" s="329"/>
      <c r="R167" s="327" t="s">
        <v>4</v>
      </c>
      <c r="S167" s="327"/>
      <c r="T167" s="327"/>
      <c r="U167" s="327"/>
      <c r="V167" s="329" t="s">
        <v>5</v>
      </c>
      <c r="W167" s="329"/>
      <c r="X167" s="329"/>
      <c r="Y167" s="329"/>
      <c r="Z167" s="330" t="s">
        <v>6</v>
      </c>
      <c r="AA167" s="330"/>
      <c r="AB167" s="330"/>
    </row>
    <row r="168" spans="1:29" s="45" customFormat="1" ht="15.75" customHeight="1" x14ac:dyDescent="0.35">
      <c r="A168" s="334"/>
      <c r="B168" s="314"/>
      <c r="C168" s="334"/>
      <c r="D168" s="314"/>
      <c r="E168" s="317"/>
      <c r="F168" s="327" t="s">
        <v>7</v>
      </c>
      <c r="G168" s="327"/>
      <c r="H168" s="327"/>
      <c r="I168" s="327"/>
      <c r="J168" s="327"/>
      <c r="K168" s="328" t="s">
        <v>8</v>
      </c>
      <c r="L168" s="329" t="s">
        <v>7</v>
      </c>
      <c r="M168" s="329"/>
      <c r="N168" s="329"/>
      <c r="O168" s="329"/>
      <c r="P168" s="329"/>
      <c r="Q168" s="331" t="s">
        <v>8</v>
      </c>
      <c r="R168" s="328" t="s">
        <v>9</v>
      </c>
      <c r="S168" s="327" t="s">
        <v>10</v>
      </c>
      <c r="T168" s="327"/>
      <c r="U168" s="327"/>
      <c r="V168" s="333" t="s">
        <v>9</v>
      </c>
      <c r="W168" s="329" t="s">
        <v>10</v>
      </c>
      <c r="X168" s="329"/>
      <c r="Y168" s="329"/>
      <c r="Z168" s="330"/>
      <c r="AA168" s="330"/>
      <c r="AB168" s="330"/>
    </row>
    <row r="169" spans="1:29" s="45" customFormat="1" ht="15.5" x14ac:dyDescent="0.35">
      <c r="A169" s="334"/>
      <c r="B169" s="315"/>
      <c r="C169" s="334"/>
      <c r="D169" s="315"/>
      <c r="E169" s="318"/>
      <c r="F169" s="47">
        <v>2019</v>
      </c>
      <c r="G169" s="47">
        <v>2020</v>
      </c>
      <c r="H169" s="47">
        <v>2021</v>
      </c>
      <c r="I169" s="47">
        <v>2022</v>
      </c>
      <c r="J169" s="47">
        <v>2023</v>
      </c>
      <c r="K169" s="328"/>
      <c r="L169" s="89">
        <v>2019</v>
      </c>
      <c r="M169" s="89">
        <v>2020</v>
      </c>
      <c r="N169" s="89">
        <v>2021</v>
      </c>
      <c r="O169" s="89">
        <v>2022</v>
      </c>
      <c r="P169" s="89">
        <v>2023</v>
      </c>
      <c r="Q169" s="332"/>
      <c r="R169" s="328" t="s">
        <v>9</v>
      </c>
      <c r="S169" s="47" t="s">
        <v>11</v>
      </c>
      <c r="T169" s="47" t="s">
        <v>12</v>
      </c>
      <c r="U169" s="47" t="s">
        <v>13</v>
      </c>
      <c r="V169" s="333" t="s">
        <v>9</v>
      </c>
      <c r="W169" s="48" t="s">
        <v>11</v>
      </c>
      <c r="X169" s="48" t="s">
        <v>12</v>
      </c>
      <c r="Y169" s="48" t="s">
        <v>13</v>
      </c>
      <c r="Z169" s="51" t="s">
        <v>11</v>
      </c>
      <c r="AA169" s="51" t="s">
        <v>13</v>
      </c>
      <c r="AB169" s="51" t="s">
        <v>14</v>
      </c>
    </row>
    <row r="170" spans="1:29" s="1" customFormat="1" x14ac:dyDescent="0.35">
      <c r="A170" s="8">
        <v>1</v>
      </c>
      <c r="B170" s="9">
        <v>6306</v>
      </c>
      <c r="C170" s="10" t="s">
        <v>603</v>
      </c>
      <c r="D170" s="81">
        <v>6306010</v>
      </c>
      <c r="E170" s="93" t="s">
        <v>639</v>
      </c>
      <c r="F170" s="80">
        <v>33</v>
      </c>
      <c r="G170" s="80">
        <v>107</v>
      </c>
      <c r="H170" s="80">
        <v>185</v>
      </c>
      <c r="I170" s="80">
        <v>62</v>
      </c>
      <c r="J170" s="80">
        <v>6</v>
      </c>
      <c r="K170" s="80">
        <v>32</v>
      </c>
      <c r="L170" s="86">
        <v>0</v>
      </c>
      <c r="M170" s="86">
        <v>0</v>
      </c>
      <c r="N170" s="86">
        <v>0</v>
      </c>
      <c r="O170" s="86">
        <v>0</v>
      </c>
      <c r="P170" s="86">
        <v>0</v>
      </c>
      <c r="Q170" s="86">
        <v>0</v>
      </c>
      <c r="R170" s="49">
        <f t="shared" ref="R170:R181" si="108">IF(ISERROR(AVERAGE(F170:J170)),0,AVERAGE(F170:J170))</f>
        <v>78.599999999999994</v>
      </c>
      <c r="S170" s="52">
        <f t="shared" ref="S170:S181" si="109">IF(ISERROR(((K170-R170)/R170)*100),0,((K170-R170)/R170)*100)</f>
        <v>-59.287531806615782</v>
      </c>
      <c r="T170" s="53">
        <f t="shared" ref="T170:T181" si="110">IF(S170="","",IF(S170&gt;=5,3,IF(S170&lt;-5,1,2)))</f>
        <v>1</v>
      </c>
      <c r="U170" s="53" t="str">
        <f t="shared" ref="U170:U181" si="111">IF(T170="","",IF(T170=3,"AMAN",IF(T170=1,"RENTAN","WASPADA")))</f>
        <v>RENTAN</v>
      </c>
      <c r="V170" s="49">
        <f t="shared" ref="V170:V181" si="112">IF(ISERROR(AVERAGE(L170:P170)),0,AVERAGE(L170:P170))</f>
        <v>0</v>
      </c>
      <c r="W170" s="52">
        <f t="shared" ref="W170:W180" si="113">IF(ISERROR(((Q170-V170)/V170)*100),0,((Q170-V170)/V170)*100)</f>
        <v>0</v>
      </c>
      <c r="X170" s="53">
        <f t="shared" ref="X170:X181" si="114">IF(W170="","",IF(W170&lt;-5,3,IF(W170&gt;=5,1,IF(W170=0,3,2))))</f>
        <v>3</v>
      </c>
      <c r="Y170" s="53" t="str">
        <f t="shared" ref="Y170:Y181" si="115">IF(X170="","",IF(X170=3,"AMAN",IF(X170=1,"RENTAN","WASPADA")))</f>
        <v>AMAN</v>
      </c>
      <c r="Z170" s="53">
        <f t="shared" ref="Z170:Z181" si="116">T170+X170</f>
        <v>4</v>
      </c>
      <c r="AA170" s="53" t="str">
        <f t="shared" ref="AA170:AA181" si="117">IF(Z170="","",IF(Z170&lt;=3,"RENTAN",IF(Z170&gt;5,"AMAN","WASPADA")))</f>
        <v>WASPADA</v>
      </c>
      <c r="AB170" s="53" t="str">
        <f t="shared" ref="AB170:AB181" si="118">IF(AA170="","",IF(AA170="AMAN","3",IF(AA170="RENTAN","1","2")))</f>
        <v>2</v>
      </c>
      <c r="AC170" s="57"/>
    </row>
    <row r="171" spans="1:29" s="1" customFormat="1" x14ac:dyDescent="0.35">
      <c r="A171" s="8">
        <v>2</v>
      </c>
      <c r="B171" s="9">
        <v>6306</v>
      </c>
      <c r="C171" s="10" t="s">
        <v>603</v>
      </c>
      <c r="D171" s="81">
        <v>6306020</v>
      </c>
      <c r="E171" s="93" t="s">
        <v>640</v>
      </c>
      <c r="F171" s="80">
        <v>814</v>
      </c>
      <c r="G171" s="80">
        <v>1152</v>
      </c>
      <c r="H171" s="80">
        <v>457</v>
      </c>
      <c r="I171" s="80">
        <v>400</v>
      </c>
      <c r="J171" s="80">
        <v>375</v>
      </c>
      <c r="K171" s="80">
        <v>326</v>
      </c>
      <c r="L171" s="87">
        <v>0</v>
      </c>
      <c r="M171" s="87">
        <v>0</v>
      </c>
      <c r="N171" s="87">
        <v>0</v>
      </c>
      <c r="O171" s="87">
        <v>0</v>
      </c>
      <c r="P171" s="87">
        <v>0</v>
      </c>
      <c r="Q171" s="87">
        <v>0</v>
      </c>
      <c r="R171" s="49">
        <f t="shared" si="108"/>
        <v>639.6</v>
      </c>
      <c r="S171" s="52">
        <f t="shared" si="109"/>
        <v>-49.030644152595379</v>
      </c>
      <c r="T171" s="53">
        <f t="shared" si="110"/>
        <v>1</v>
      </c>
      <c r="U171" s="53" t="str">
        <f t="shared" si="111"/>
        <v>RENTAN</v>
      </c>
      <c r="V171" s="49">
        <f t="shared" si="112"/>
        <v>0</v>
      </c>
      <c r="W171" s="52">
        <f t="shared" si="113"/>
        <v>0</v>
      </c>
      <c r="X171" s="53">
        <f t="shared" si="114"/>
        <v>3</v>
      </c>
      <c r="Y171" s="53" t="str">
        <f t="shared" si="115"/>
        <v>AMAN</v>
      </c>
      <c r="Z171" s="53">
        <f t="shared" si="116"/>
        <v>4</v>
      </c>
      <c r="AA171" s="53" t="str">
        <f t="shared" si="117"/>
        <v>WASPADA</v>
      </c>
      <c r="AB171" s="53" t="str">
        <f t="shared" si="118"/>
        <v>2</v>
      </c>
      <c r="AC171" s="57"/>
    </row>
    <row r="172" spans="1:29" s="1" customFormat="1" x14ac:dyDescent="0.35">
      <c r="A172" s="8">
        <v>3</v>
      </c>
      <c r="B172" s="9">
        <v>6306</v>
      </c>
      <c r="C172" s="10" t="s">
        <v>603</v>
      </c>
      <c r="D172" s="81">
        <v>6306030</v>
      </c>
      <c r="E172" s="93" t="s">
        <v>641</v>
      </c>
      <c r="F172" s="80">
        <v>566</v>
      </c>
      <c r="G172" s="80" t="s">
        <v>604</v>
      </c>
      <c r="H172" s="80">
        <v>294</v>
      </c>
      <c r="I172" s="80">
        <v>723</v>
      </c>
      <c r="J172" s="80">
        <v>0</v>
      </c>
      <c r="K172" s="80">
        <v>342</v>
      </c>
      <c r="L172" s="86">
        <v>0</v>
      </c>
      <c r="M172" s="86">
        <v>0</v>
      </c>
      <c r="N172" s="86">
        <v>0</v>
      </c>
      <c r="O172" s="86">
        <v>0</v>
      </c>
      <c r="P172" s="86">
        <v>0</v>
      </c>
      <c r="Q172" s="86">
        <v>0</v>
      </c>
      <c r="R172" s="49">
        <f t="shared" si="108"/>
        <v>395.75</v>
      </c>
      <c r="S172" s="52">
        <f t="shared" si="109"/>
        <v>-13.581806696146556</v>
      </c>
      <c r="T172" s="53">
        <f t="shared" si="110"/>
        <v>1</v>
      </c>
      <c r="U172" s="53" t="str">
        <f t="shared" si="111"/>
        <v>RENTAN</v>
      </c>
      <c r="V172" s="49">
        <f t="shared" si="112"/>
        <v>0</v>
      </c>
      <c r="W172" s="52">
        <f t="shared" si="113"/>
        <v>0</v>
      </c>
      <c r="X172" s="53">
        <f t="shared" si="114"/>
        <v>3</v>
      </c>
      <c r="Y172" s="53" t="str">
        <f t="shared" si="115"/>
        <v>AMAN</v>
      </c>
      <c r="Z172" s="53">
        <f t="shared" si="116"/>
        <v>4</v>
      </c>
      <c r="AA172" s="53" t="str">
        <f t="shared" si="117"/>
        <v>WASPADA</v>
      </c>
      <c r="AB172" s="53" t="str">
        <f t="shared" si="118"/>
        <v>2</v>
      </c>
      <c r="AC172" s="57"/>
    </row>
    <row r="173" spans="1:29" s="1" customFormat="1" x14ac:dyDescent="0.35">
      <c r="A173" s="8">
        <v>4</v>
      </c>
      <c r="B173" s="9">
        <v>6306</v>
      </c>
      <c r="C173" s="10" t="s">
        <v>603</v>
      </c>
      <c r="D173" s="81">
        <v>6306040</v>
      </c>
      <c r="E173" s="93" t="s">
        <v>642</v>
      </c>
      <c r="F173" s="80">
        <v>64</v>
      </c>
      <c r="G173" s="80">
        <v>60</v>
      </c>
      <c r="H173" s="80">
        <v>216</v>
      </c>
      <c r="I173" s="80">
        <v>0</v>
      </c>
      <c r="J173" s="80">
        <v>3</v>
      </c>
      <c r="K173" s="80">
        <v>6</v>
      </c>
      <c r="L173" s="86">
        <v>0</v>
      </c>
      <c r="M173" s="86">
        <v>0</v>
      </c>
      <c r="N173" s="86">
        <v>0</v>
      </c>
      <c r="O173" s="86">
        <v>0</v>
      </c>
      <c r="P173" s="86">
        <v>0</v>
      </c>
      <c r="Q173" s="86">
        <v>0</v>
      </c>
      <c r="R173" s="49">
        <f t="shared" si="108"/>
        <v>68.599999999999994</v>
      </c>
      <c r="S173" s="52">
        <f t="shared" si="109"/>
        <v>-91.253644314868808</v>
      </c>
      <c r="T173" s="53">
        <f t="shared" si="110"/>
        <v>1</v>
      </c>
      <c r="U173" s="53" t="str">
        <f t="shared" si="111"/>
        <v>RENTAN</v>
      </c>
      <c r="V173" s="49">
        <f t="shared" si="112"/>
        <v>0</v>
      </c>
      <c r="W173" s="52">
        <f t="shared" si="113"/>
        <v>0</v>
      </c>
      <c r="X173" s="53">
        <f t="shared" si="114"/>
        <v>3</v>
      </c>
      <c r="Y173" s="53" t="str">
        <f t="shared" si="115"/>
        <v>AMAN</v>
      </c>
      <c r="Z173" s="53">
        <f t="shared" si="116"/>
        <v>4</v>
      </c>
      <c r="AA173" s="53" t="str">
        <f t="shared" si="117"/>
        <v>WASPADA</v>
      </c>
      <c r="AB173" s="53" t="str">
        <f t="shared" si="118"/>
        <v>2</v>
      </c>
      <c r="AC173" s="57"/>
    </row>
    <row r="174" spans="1:29" s="1" customFormat="1" x14ac:dyDescent="0.35">
      <c r="A174" s="8">
        <v>5</v>
      </c>
      <c r="B174" s="9">
        <v>6306</v>
      </c>
      <c r="C174" s="10" t="s">
        <v>603</v>
      </c>
      <c r="D174" s="81">
        <v>6306050</v>
      </c>
      <c r="E174" s="93" t="s">
        <v>643</v>
      </c>
      <c r="F174" s="80" t="s">
        <v>604</v>
      </c>
      <c r="G174" s="80" t="s">
        <v>604</v>
      </c>
      <c r="H174" s="80">
        <v>5</v>
      </c>
      <c r="I174" s="80">
        <v>0</v>
      </c>
      <c r="J174" s="80">
        <v>0</v>
      </c>
      <c r="K174" s="80">
        <v>1</v>
      </c>
      <c r="L174" s="86">
        <v>0</v>
      </c>
      <c r="M174" s="86">
        <v>0</v>
      </c>
      <c r="N174" s="86">
        <v>0</v>
      </c>
      <c r="O174" s="86">
        <v>0</v>
      </c>
      <c r="P174" s="86">
        <v>0</v>
      </c>
      <c r="Q174" s="86">
        <v>0</v>
      </c>
      <c r="R174" s="49">
        <f t="shared" si="108"/>
        <v>1.6666666666666667</v>
      </c>
      <c r="S174" s="52">
        <f t="shared" si="109"/>
        <v>-40</v>
      </c>
      <c r="T174" s="53">
        <f t="shared" si="110"/>
        <v>1</v>
      </c>
      <c r="U174" s="53" t="str">
        <f t="shared" si="111"/>
        <v>RENTAN</v>
      </c>
      <c r="V174" s="49">
        <f t="shared" si="112"/>
        <v>0</v>
      </c>
      <c r="W174" s="52">
        <f t="shared" si="113"/>
        <v>0</v>
      </c>
      <c r="X174" s="53">
        <f t="shared" si="114"/>
        <v>3</v>
      </c>
      <c r="Y174" s="53" t="str">
        <f t="shared" si="115"/>
        <v>AMAN</v>
      </c>
      <c r="Z174" s="53">
        <f t="shared" si="116"/>
        <v>4</v>
      </c>
      <c r="AA174" s="53" t="str">
        <f t="shared" si="117"/>
        <v>WASPADA</v>
      </c>
      <c r="AB174" s="53" t="str">
        <f t="shared" si="118"/>
        <v>2</v>
      </c>
      <c r="AC174" s="57"/>
    </row>
    <row r="175" spans="1:29" s="1" customFormat="1" x14ac:dyDescent="0.35">
      <c r="A175" s="8">
        <v>6</v>
      </c>
      <c r="B175" s="9">
        <v>6306</v>
      </c>
      <c r="C175" s="10" t="s">
        <v>603</v>
      </c>
      <c r="D175" s="81">
        <v>6306060</v>
      </c>
      <c r="E175" s="93" t="s">
        <v>644</v>
      </c>
      <c r="F175" s="80" t="s">
        <v>604</v>
      </c>
      <c r="G175" s="80" t="s">
        <v>604</v>
      </c>
      <c r="H175" s="80">
        <v>59</v>
      </c>
      <c r="I175" s="80">
        <v>0</v>
      </c>
      <c r="J175" s="80">
        <v>0</v>
      </c>
      <c r="K175" s="80">
        <v>0</v>
      </c>
      <c r="L175" s="86">
        <v>0</v>
      </c>
      <c r="M175" s="86">
        <v>0</v>
      </c>
      <c r="N175" s="86">
        <v>0</v>
      </c>
      <c r="O175" s="86">
        <v>0</v>
      </c>
      <c r="P175" s="86">
        <v>0</v>
      </c>
      <c r="Q175" s="86">
        <v>0</v>
      </c>
      <c r="R175" s="49">
        <f t="shared" si="108"/>
        <v>19.666666666666668</v>
      </c>
      <c r="S175" s="52">
        <f t="shared" si="109"/>
        <v>-100</v>
      </c>
      <c r="T175" s="53">
        <f t="shared" si="110"/>
        <v>1</v>
      </c>
      <c r="U175" s="53" t="str">
        <f t="shared" si="111"/>
        <v>RENTAN</v>
      </c>
      <c r="V175" s="49">
        <f t="shared" si="112"/>
        <v>0</v>
      </c>
      <c r="W175" s="52">
        <f t="shared" si="113"/>
        <v>0</v>
      </c>
      <c r="X175" s="53">
        <f t="shared" si="114"/>
        <v>3</v>
      </c>
      <c r="Y175" s="53" t="str">
        <f t="shared" si="115"/>
        <v>AMAN</v>
      </c>
      <c r="Z175" s="53">
        <f t="shared" si="116"/>
        <v>4</v>
      </c>
      <c r="AA175" s="53" t="str">
        <f t="shared" si="117"/>
        <v>WASPADA</v>
      </c>
      <c r="AB175" s="53" t="str">
        <f t="shared" si="118"/>
        <v>2</v>
      </c>
      <c r="AC175" s="57"/>
    </row>
    <row r="176" spans="1:29" s="1" customFormat="1" x14ac:dyDescent="0.35">
      <c r="A176" s="8">
        <v>7</v>
      </c>
      <c r="B176" s="9">
        <v>6306</v>
      </c>
      <c r="C176" s="10" t="s">
        <v>603</v>
      </c>
      <c r="D176" s="81">
        <v>6306070</v>
      </c>
      <c r="E176" s="93" t="s">
        <v>645</v>
      </c>
      <c r="F176" s="80" t="s">
        <v>604</v>
      </c>
      <c r="G176" s="80" t="s">
        <v>604</v>
      </c>
      <c r="H176" s="80" t="s">
        <v>604</v>
      </c>
      <c r="I176" s="80" t="s">
        <v>604</v>
      </c>
      <c r="J176" s="80" t="s">
        <v>604</v>
      </c>
      <c r="K176" s="80">
        <v>0</v>
      </c>
      <c r="L176" s="86">
        <v>0</v>
      </c>
      <c r="M176" s="86">
        <v>0</v>
      </c>
      <c r="N176" s="86">
        <v>0</v>
      </c>
      <c r="O176" s="86">
        <v>0</v>
      </c>
      <c r="P176" s="86">
        <v>0</v>
      </c>
      <c r="Q176" s="86">
        <v>0</v>
      </c>
      <c r="R176" s="49">
        <f t="shared" si="108"/>
        <v>0</v>
      </c>
      <c r="S176" s="52">
        <f t="shared" si="109"/>
        <v>0</v>
      </c>
      <c r="T176" s="53">
        <f t="shared" si="110"/>
        <v>2</v>
      </c>
      <c r="U176" s="53" t="str">
        <f t="shared" si="111"/>
        <v>WASPADA</v>
      </c>
      <c r="V176" s="49">
        <f t="shared" si="112"/>
        <v>0</v>
      </c>
      <c r="W176" s="52">
        <f t="shared" si="113"/>
        <v>0</v>
      </c>
      <c r="X176" s="53">
        <f t="shared" si="114"/>
        <v>3</v>
      </c>
      <c r="Y176" s="53" t="str">
        <f t="shared" si="115"/>
        <v>AMAN</v>
      </c>
      <c r="Z176" s="53">
        <f t="shared" si="116"/>
        <v>5</v>
      </c>
      <c r="AA176" s="53" t="str">
        <f t="shared" si="117"/>
        <v>WASPADA</v>
      </c>
      <c r="AB176" s="53" t="str">
        <f t="shared" si="118"/>
        <v>2</v>
      </c>
      <c r="AC176" s="57"/>
    </row>
    <row r="177" spans="1:29" s="1" customFormat="1" x14ac:dyDescent="0.35">
      <c r="A177" s="8">
        <v>8</v>
      </c>
      <c r="B177" s="9">
        <v>6306</v>
      </c>
      <c r="C177" s="10" t="s">
        <v>603</v>
      </c>
      <c r="D177" s="81">
        <v>6306080</v>
      </c>
      <c r="E177" s="93" t="s">
        <v>646</v>
      </c>
      <c r="F177" s="80" t="s">
        <v>604</v>
      </c>
      <c r="G177" s="80" t="s">
        <v>604</v>
      </c>
      <c r="H177" s="80" t="s">
        <v>604</v>
      </c>
      <c r="I177" s="80" t="s">
        <v>604</v>
      </c>
      <c r="J177" s="80" t="s">
        <v>604</v>
      </c>
      <c r="K177" s="80">
        <v>11</v>
      </c>
      <c r="L177" s="86">
        <v>0</v>
      </c>
      <c r="M177" s="86">
        <v>0</v>
      </c>
      <c r="N177" s="86">
        <v>0</v>
      </c>
      <c r="O177" s="86">
        <v>0</v>
      </c>
      <c r="P177" s="86">
        <v>0</v>
      </c>
      <c r="Q177" s="86">
        <v>0</v>
      </c>
      <c r="R177" s="49">
        <f t="shared" si="108"/>
        <v>0</v>
      </c>
      <c r="S177" s="52">
        <f t="shared" si="109"/>
        <v>0</v>
      </c>
      <c r="T177" s="53">
        <f t="shared" si="110"/>
        <v>2</v>
      </c>
      <c r="U177" s="53" t="str">
        <f t="shared" si="111"/>
        <v>WASPADA</v>
      </c>
      <c r="V177" s="49">
        <f t="shared" si="112"/>
        <v>0</v>
      </c>
      <c r="W177" s="52">
        <f t="shared" si="113"/>
        <v>0</v>
      </c>
      <c r="X177" s="53">
        <f t="shared" si="114"/>
        <v>3</v>
      </c>
      <c r="Y177" s="53" t="str">
        <f t="shared" si="115"/>
        <v>AMAN</v>
      </c>
      <c r="Z177" s="53">
        <f t="shared" si="116"/>
        <v>5</v>
      </c>
      <c r="AA177" s="53" t="str">
        <f t="shared" si="117"/>
        <v>WASPADA</v>
      </c>
      <c r="AB177" s="53" t="str">
        <f t="shared" si="118"/>
        <v>2</v>
      </c>
      <c r="AC177" s="57"/>
    </row>
    <row r="178" spans="1:29" s="1" customFormat="1" x14ac:dyDescent="0.35">
      <c r="A178" s="8">
        <v>9</v>
      </c>
      <c r="B178" s="9">
        <v>6306</v>
      </c>
      <c r="C178" s="10" t="s">
        <v>603</v>
      </c>
      <c r="D178" s="81">
        <v>6306090</v>
      </c>
      <c r="E178" s="93" t="s">
        <v>647</v>
      </c>
      <c r="F178" s="80" t="s">
        <v>604</v>
      </c>
      <c r="G178" s="80" t="s">
        <v>604</v>
      </c>
      <c r="H178" s="80" t="s">
        <v>604</v>
      </c>
      <c r="I178" s="80" t="s">
        <v>604</v>
      </c>
      <c r="J178" s="80" t="s">
        <v>604</v>
      </c>
      <c r="K178" s="80">
        <v>0</v>
      </c>
      <c r="L178" s="87">
        <v>0</v>
      </c>
      <c r="M178" s="87">
        <v>0</v>
      </c>
      <c r="N178" s="87">
        <v>0</v>
      </c>
      <c r="O178" s="87">
        <v>0</v>
      </c>
      <c r="P178" s="87">
        <v>0</v>
      </c>
      <c r="Q178" s="87">
        <v>0</v>
      </c>
      <c r="R178" s="49">
        <f t="shared" si="108"/>
        <v>0</v>
      </c>
      <c r="S178" s="52">
        <f t="shared" si="109"/>
        <v>0</v>
      </c>
      <c r="T178" s="53">
        <f t="shared" si="110"/>
        <v>2</v>
      </c>
      <c r="U178" s="53" t="str">
        <f t="shared" si="111"/>
        <v>WASPADA</v>
      </c>
      <c r="V178" s="49">
        <f t="shared" si="112"/>
        <v>0</v>
      </c>
      <c r="W178" s="52">
        <f t="shared" si="113"/>
        <v>0</v>
      </c>
      <c r="X178" s="53">
        <f t="shared" si="114"/>
        <v>3</v>
      </c>
      <c r="Y178" s="53" t="str">
        <f t="shared" si="115"/>
        <v>AMAN</v>
      </c>
      <c r="Z178" s="53">
        <f t="shared" si="116"/>
        <v>5</v>
      </c>
      <c r="AA178" s="53" t="str">
        <f t="shared" si="117"/>
        <v>WASPADA</v>
      </c>
      <c r="AB178" s="53" t="str">
        <f t="shared" si="118"/>
        <v>2</v>
      </c>
      <c r="AC178" s="57"/>
    </row>
    <row r="179" spans="1:29" s="1" customFormat="1" x14ac:dyDescent="0.35">
      <c r="A179" s="8">
        <v>10</v>
      </c>
      <c r="B179" s="9">
        <v>6306</v>
      </c>
      <c r="C179" s="10" t="s">
        <v>603</v>
      </c>
      <c r="D179" s="81">
        <v>6306091</v>
      </c>
      <c r="E179" s="93" t="s">
        <v>648</v>
      </c>
      <c r="F179" s="80" t="s">
        <v>604</v>
      </c>
      <c r="G179" s="80" t="s">
        <v>604</v>
      </c>
      <c r="H179" s="80" t="s">
        <v>604</v>
      </c>
      <c r="I179" s="80" t="s">
        <v>604</v>
      </c>
      <c r="J179" s="80">
        <v>247</v>
      </c>
      <c r="K179" s="80">
        <v>0</v>
      </c>
      <c r="L179" s="87">
        <v>0</v>
      </c>
      <c r="M179" s="87">
        <v>0</v>
      </c>
      <c r="N179" s="87">
        <v>0</v>
      </c>
      <c r="O179" s="87">
        <v>0</v>
      </c>
      <c r="P179" s="87">
        <v>0</v>
      </c>
      <c r="Q179" s="87">
        <v>0</v>
      </c>
      <c r="R179" s="49">
        <f t="shared" si="108"/>
        <v>247</v>
      </c>
      <c r="S179" s="52">
        <f t="shared" si="109"/>
        <v>-100</v>
      </c>
      <c r="T179" s="53">
        <f t="shared" si="110"/>
        <v>1</v>
      </c>
      <c r="U179" s="53" t="str">
        <f t="shared" si="111"/>
        <v>RENTAN</v>
      </c>
      <c r="V179" s="49">
        <f t="shared" si="112"/>
        <v>0</v>
      </c>
      <c r="W179" s="52">
        <f t="shared" si="113"/>
        <v>0</v>
      </c>
      <c r="X179" s="53">
        <f t="shared" si="114"/>
        <v>3</v>
      </c>
      <c r="Y179" s="53" t="str">
        <f t="shared" si="115"/>
        <v>AMAN</v>
      </c>
      <c r="Z179" s="53">
        <f t="shared" si="116"/>
        <v>4</v>
      </c>
      <c r="AA179" s="53" t="str">
        <f t="shared" si="117"/>
        <v>WASPADA</v>
      </c>
      <c r="AB179" s="53" t="str">
        <f t="shared" si="118"/>
        <v>2</v>
      </c>
      <c r="AC179" s="57"/>
    </row>
    <row r="180" spans="1:29" s="1" customFormat="1" x14ac:dyDescent="0.35">
      <c r="A180" s="8">
        <v>11</v>
      </c>
      <c r="B180" s="9">
        <v>6306</v>
      </c>
      <c r="C180" s="10" t="s">
        <v>603</v>
      </c>
      <c r="D180" s="81">
        <v>6306100</v>
      </c>
      <c r="E180" s="93" t="s">
        <v>649</v>
      </c>
      <c r="F180" s="80" t="s">
        <v>604</v>
      </c>
      <c r="G180" s="80" t="s">
        <v>604</v>
      </c>
      <c r="H180" s="80" t="s">
        <v>604</v>
      </c>
      <c r="I180" s="80" t="s">
        <v>604</v>
      </c>
      <c r="J180" s="80" t="s">
        <v>604</v>
      </c>
      <c r="K180" s="80">
        <v>0</v>
      </c>
      <c r="L180" s="87">
        <v>0</v>
      </c>
      <c r="M180" s="87">
        <v>0</v>
      </c>
      <c r="N180" s="87">
        <v>0</v>
      </c>
      <c r="O180" s="87">
        <v>0</v>
      </c>
      <c r="P180" s="87">
        <v>0</v>
      </c>
      <c r="Q180" s="87">
        <v>0</v>
      </c>
      <c r="R180" s="49">
        <f t="shared" si="108"/>
        <v>0</v>
      </c>
      <c r="S180" s="52">
        <f t="shared" si="109"/>
        <v>0</v>
      </c>
      <c r="T180" s="53">
        <f t="shared" si="110"/>
        <v>2</v>
      </c>
      <c r="U180" s="53" t="str">
        <f t="shared" si="111"/>
        <v>WASPADA</v>
      </c>
      <c r="V180" s="49">
        <f t="shared" si="112"/>
        <v>0</v>
      </c>
      <c r="W180" s="52">
        <f t="shared" si="113"/>
        <v>0</v>
      </c>
      <c r="X180" s="53">
        <f t="shared" si="114"/>
        <v>3</v>
      </c>
      <c r="Y180" s="53" t="str">
        <f t="shared" si="115"/>
        <v>AMAN</v>
      </c>
      <c r="Z180" s="53">
        <f t="shared" si="116"/>
        <v>5</v>
      </c>
      <c r="AA180" s="53" t="str">
        <f t="shared" si="117"/>
        <v>WASPADA</v>
      </c>
      <c r="AB180" s="53" t="str">
        <f t="shared" si="118"/>
        <v>2</v>
      </c>
      <c r="AC180" s="57"/>
    </row>
    <row r="181" spans="1:29" s="46" customFormat="1" x14ac:dyDescent="0.35">
      <c r="A181" s="14"/>
      <c r="B181" s="9"/>
      <c r="C181" s="10" t="s">
        <v>603</v>
      </c>
      <c r="D181" s="15" t="s">
        <v>597</v>
      </c>
      <c r="E181" s="16" t="s">
        <v>597</v>
      </c>
      <c r="F181" s="75">
        <f t="shared" ref="F181:Q181" si="119">SUM(F170:F180)</f>
        <v>1477</v>
      </c>
      <c r="G181" s="75">
        <f t="shared" si="119"/>
        <v>1319</v>
      </c>
      <c r="H181" s="75">
        <f t="shared" si="119"/>
        <v>1216</v>
      </c>
      <c r="I181" s="75">
        <f t="shared" si="119"/>
        <v>1185</v>
      </c>
      <c r="J181" s="75">
        <f t="shared" si="119"/>
        <v>631</v>
      </c>
      <c r="K181" s="75">
        <f t="shared" si="119"/>
        <v>718</v>
      </c>
      <c r="L181" s="75">
        <f t="shared" si="119"/>
        <v>0</v>
      </c>
      <c r="M181" s="75">
        <f t="shared" si="119"/>
        <v>0</v>
      </c>
      <c r="N181" s="75">
        <f t="shared" si="119"/>
        <v>0</v>
      </c>
      <c r="O181" s="75">
        <f t="shared" si="119"/>
        <v>0</v>
      </c>
      <c r="P181" s="75">
        <f t="shared" si="119"/>
        <v>0</v>
      </c>
      <c r="Q181" s="75">
        <f t="shared" si="119"/>
        <v>0</v>
      </c>
      <c r="R181" s="50">
        <f t="shared" si="108"/>
        <v>1165.5999999999999</v>
      </c>
      <c r="S181" s="54">
        <f t="shared" si="109"/>
        <v>-38.40082361015785</v>
      </c>
      <c r="T181" s="55">
        <f t="shared" si="110"/>
        <v>1</v>
      </c>
      <c r="U181" s="55" t="str">
        <f t="shared" si="111"/>
        <v>RENTAN</v>
      </c>
      <c r="V181" s="50">
        <f t="shared" si="112"/>
        <v>0</v>
      </c>
      <c r="W181" s="56">
        <f>IF(ISERROR(((Q181-V181)/V181)*100),0,((Q181-V181)/V181)*100)+0.00001</f>
        <v>1.0000000000000001E-5</v>
      </c>
      <c r="X181" s="55">
        <f t="shared" si="114"/>
        <v>2</v>
      </c>
      <c r="Y181" s="55" t="str">
        <f t="shared" si="115"/>
        <v>WASPADA</v>
      </c>
      <c r="Z181" s="55">
        <f t="shared" si="116"/>
        <v>3</v>
      </c>
      <c r="AA181" s="55" t="str">
        <f t="shared" si="117"/>
        <v>RENTAN</v>
      </c>
      <c r="AB181" s="55" t="str">
        <f t="shared" si="118"/>
        <v>1</v>
      </c>
      <c r="AC181" s="58"/>
    </row>
    <row r="183" spans="1:29" x14ac:dyDescent="0.35">
      <c r="A183" s="154" t="s">
        <v>737</v>
      </c>
    </row>
    <row r="185" spans="1:29" s="45" customFormat="1" ht="15.5" x14ac:dyDescent="0.35">
      <c r="A185" s="334" t="s">
        <v>1</v>
      </c>
      <c r="B185" s="313" t="s">
        <v>598</v>
      </c>
      <c r="C185" s="334" t="s">
        <v>3</v>
      </c>
      <c r="D185" s="313" t="s">
        <v>600</v>
      </c>
      <c r="E185" s="316" t="s">
        <v>601</v>
      </c>
      <c r="F185" s="327" t="s">
        <v>4</v>
      </c>
      <c r="G185" s="327"/>
      <c r="H185" s="327"/>
      <c r="I185" s="327"/>
      <c r="J185" s="327"/>
      <c r="K185" s="327"/>
      <c r="L185" s="329" t="s">
        <v>5</v>
      </c>
      <c r="M185" s="329"/>
      <c r="N185" s="329"/>
      <c r="O185" s="329"/>
      <c r="P185" s="329"/>
      <c r="Q185" s="329"/>
      <c r="R185" s="327" t="s">
        <v>4</v>
      </c>
      <c r="S185" s="327"/>
      <c r="T185" s="327"/>
      <c r="U185" s="327"/>
      <c r="V185" s="329" t="s">
        <v>5</v>
      </c>
      <c r="W185" s="329"/>
      <c r="X185" s="329"/>
      <c r="Y185" s="329"/>
      <c r="Z185" s="330" t="s">
        <v>6</v>
      </c>
      <c r="AA185" s="330"/>
      <c r="AB185" s="330"/>
    </row>
    <row r="186" spans="1:29" s="45" customFormat="1" ht="15.75" customHeight="1" x14ac:dyDescent="0.35">
      <c r="A186" s="334"/>
      <c r="B186" s="314"/>
      <c r="C186" s="334"/>
      <c r="D186" s="314"/>
      <c r="E186" s="317"/>
      <c r="F186" s="327" t="s">
        <v>7</v>
      </c>
      <c r="G186" s="327"/>
      <c r="H186" s="327"/>
      <c r="I186" s="327"/>
      <c r="J186" s="327"/>
      <c r="K186" s="328" t="s">
        <v>8</v>
      </c>
      <c r="L186" s="329" t="s">
        <v>7</v>
      </c>
      <c r="M186" s="329"/>
      <c r="N186" s="329"/>
      <c r="O186" s="329"/>
      <c r="P186" s="329"/>
      <c r="Q186" s="331" t="s">
        <v>8</v>
      </c>
      <c r="R186" s="328" t="s">
        <v>9</v>
      </c>
      <c r="S186" s="327" t="s">
        <v>10</v>
      </c>
      <c r="T186" s="327"/>
      <c r="U186" s="327"/>
      <c r="V186" s="333" t="s">
        <v>9</v>
      </c>
      <c r="W186" s="329" t="s">
        <v>10</v>
      </c>
      <c r="X186" s="329"/>
      <c r="Y186" s="329"/>
      <c r="Z186" s="330"/>
      <c r="AA186" s="330"/>
      <c r="AB186" s="330"/>
    </row>
    <row r="187" spans="1:29" s="45" customFormat="1" ht="15.5" x14ac:dyDescent="0.35">
      <c r="A187" s="334"/>
      <c r="B187" s="315"/>
      <c r="C187" s="334"/>
      <c r="D187" s="315"/>
      <c r="E187" s="318"/>
      <c r="F187" s="47">
        <v>2019</v>
      </c>
      <c r="G187" s="47">
        <v>2020</v>
      </c>
      <c r="H187" s="47">
        <v>2021</v>
      </c>
      <c r="I187" s="47">
        <v>2022</v>
      </c>
      <c r="J187" s="47">
        <v>2023</v>
      </c>
      <c r="K187" s="328"/>
      <c r="L187" s="89">
        <v>2019</v>
      </c>
      <c r="M187" s="89">
        <v>2020</v>
      </c>
      <c r="N187" s="89">
        <v>2021</v>
      </c>
      <c r="O187" s="89">
        <v>2022</v>
      </c>
      <c r="P187" s="89">
        <v>2023</v>
      </c>
      <c r="Q187" s="332"/>
      <c r="R187" s="328" t="s">
        <v>9</v>
      </c>
      <c r="S187" s="47" t="s">
        <v>11</v>
      </c>
      <c r="T187" s="47" t="s">
        <v>12</v>
      </c>
      <c r="U187" s="47" t="s">
        <v>13</v>
      </c>
      <c r="V187" s="333" t="s">
        <v>9</v>
      </c>
      <c r="W187" s="48" t="s">
        <v>11</v>
      </c>
      <c r="X187" s="48" t="s">
        <v>12</v>
      </c>
      <c r="Y187" s="48" t="s">
        <v>13</v>
      </c>
      <c r="Z187" s="51" t="s">
        <v>11</v>
      </c>
      <c r="AA187" s="51" t="s">
        <v>13</v>
      </c>
      <c r="AB187" s="51" t="s">
        <v>14</v>
      </c>
    </row>
    <row r="188" spans="1:29" s="1" customFormat="1" x14ac:dyDescent="0.35">
      <c r="A188" s="8">
        <v>1</v>
      </c>
      <c r="B188" s="9">
        <v>6306</v>
      </c>
      <c r="C188" s="10" t="s">
        <v>603</v>
      </c>
      <c r="D188" s="81">
        <v>6306010</v>
      </c>
      <c r="E188" s="93" t="s">
        <v>639</v>
      </c>
      <c r="F188" s="143">
        <v>406</v>
      </c>
      <c r="G188" s="143">
        <v>551</v>
      </c>
      <c r="H188" s="80">
        <v>522</v>
      </c>
      <c r="I188" s="80">
        <v>47</v>
      </c>
      <c r="J188" s="80">
        <v>204</v>
      </c>
      <c r="K188" s="119">
        <v>682</v>
      </c>
      <c r="L188" s="86">
        <v>0</v>
      </c>
      <c r="M188" s="86">
        <v>0</v>
      </c>
      <c r="N188" s="86">
        <v>0</v>
      </c>
      <c r="O188" s="86">
        <v>0</v>
      </c>
      <c r="P188" s="86">
        <v>0</v>
      </c>
      <c r="Q188" s="86">
        <v>17</v>
      </c>
      <c r="R188" s="49">
        <f t="shared" ref="R188:R199" si="120">IF(ISERROR(AVERAGE(F188:J188)),0,AVERAGE(F188:J188))</f>
        <v>346</v>
      </c>
      <c r="S188" s="52">
        <f t="shared" ref="S188:S199" si="121">IF(ISERROR(((K188-R188)/R188)*100),0,((K188-R188)/R188)*100)</f>
        <v>97.109826589595372</v>
      </c>
      <c r="T188" s="53">
        <f t="shared" ref="T188:T199" si="122">IF(S188="","",IF(S188&gt;=5,3,IF(S188&lt;-5,1,2)))</f>
        <v>3</v>
      </c>
      <c r="U188" s="53" t="str">
        <f t="shared" ref="U188:U199" si="123">IF(T188="","",IF(T188=3,"AMAN",IF(T188=1,"RENTAN","WASPADA")))</f>
        <v>AMAN</v>
      </c>
      <c r="V188" s="49">
        <f t="shared" ref="V188:V199" si="124">IF(ISERROR(AVERAGE(L188:P188)),0,AVERAGE(L188:P188))</f>
        <v>0</v>
      </c>
      <c r="W188" s="52">
        <f t="shared" ref="W188:W198" si="125">IF(ISERROR(((Q188-V188)/V188)*100),0,((Q188-V188)/V188)*100)</f>
        <v>0</v>
      </c>
      <c r="X188" s="53">
        <f t="shared" ref="X188:X199" si="126">IF(W188="","",IF(W188&lt;-5,3,IF(W188&gt;=5,1,IF(W188=0,3,2))))</f>
        <v>3</v>
      </c>
      <c r="Y188" s="53" t="str">
        <f t="shared" ref="Y188:Y199" si="127">IF(X188="","",IF(X188=3,"AMAN",IF(X188=1,"RENTAN","WASPADA")))</f>
        <v>AMAN</v>
      </c>
      <c r="Z188" s="53">
        <f t="shared" ref="Z188:Z199" si="128">T188+X188</f>
        <v>6</v>
      </c>
      <c r="AA188" s="53" t="str">
        <f t="shared" ref="AA188:AA199" si="129">IF(Z188="","",IF(Z188&lt;=3,"RENTAN",IF(Z188&gt;5,"AMAN","WASPADA")))</f>
        <v>AMAN</v>
      </c>
      <c r="AB188" s="53" t="str">
        <f t="shared" ref="AB188:AB199" si="130">IF(AA188="","",IF(AA188="AMAN","3",IF(AA188="RENTAN","1","2")))</f>
        <v>3</v>
      </c>
      <c r="AC188" s="57"/>
    </row>
    <row r="189" spans="1:29" s="1" customFormat="1" x14ac:dyDescent="0.35">
      <c r="A189" s="8">
        <v>2</v>
      </c>
      <c r="B189" s="9">
        <v>6306</v>
      </c>
      <c r="C189" s="10" t="s">
        <v>603</v>
      </c>
      <c r="D189" s="81">
        <v>6306020</v>
      </c>
      <c r="E189" s="93" t="s">
        <v>640</v>
      </c>
      <c r="F189" s="143">
        <v>1722</v>
      </c>
      <c r="G189" s="143">
        <v>1718</v>
      </c>
      <c r="H189" s="80">
        <v>1976</v>
      </c>
      <c r="I189" s="80">
        <v>2374</v>
      </c>
      <c r="J189" s="80">
        <v>2468</v>
      </c>
      <c r="K189" s="92">
        <v>2412</v>
      </c>
      <c r="L189" s="87">
        <v>0</v>
      </c>
      <c r="M189" s="87">
        <v>0</v>
      </c>
      <c r="N189" s="87">
        <v>0</v>
      </c>
      <c r="O189" s="87">
        <v>0</v>
      </c>
      <c r="P189" s="87">
        <v>0</v>
      </c>
      <c r="Q189" s="87">
        <v>0</v>
      </c>
      <c r="R189" s="49">
        <f t="shared" si="120"/>
        <v>2051.6</v>
      </c>
      <c r="S189" s="52">
        <f t="shared" si="121"/>
        <v>17.566777149541828</v>
      </c>
      <c r="T189" s="53">
        <f t="shared" si="122"/>
        <v>3</v>
      </c>
      <c r="U189" s="53" t="str">
        <f t="shared" si="123"/>
        <v>AMAN</v>
      </c>
      <c r="V189" s="49">
        <f t="shared" si="124"/>
        <v>0</v>
      </c>
      <c r="W189" s="52">
        <f t="shared" si="125"/>
        <v>0</v>
      </c>
      <c r="X189" s="53">
        <f t="shared" si="126"/>
        <v>3</v>
      </c>
      <c r="Y189" s="53" t="str">
        <f t="shared" si="127"/>
        <v>AMAN</v>
      </c>
      <c r="Z189" s="53">
        <f t="shared" si="128"/>
        <v>6</v>
      </c>
      <c r="AA189" s="53" t="str">
        <f t="shared" si="129"/>
        <v>AMAN</v>
      </c>
      <c r="AB189" s="53" t="str">
        <f t="shared" si="130"/>
        <v>3</v>
      </c>
      <c r="AC189" s="57"/>
    </row>
    <row r="190" spans="1:29" s="1" customFormat="1" x14ac:dyDescent="0.35">
      <c r="A190" s="8">
        <v>3</v>
      </c>
      <c r="B190" s="9">
        <v>6306</v>
      </c>
      <c r="C190" s="10" t="s">
        <v>603</v>
      </c>
      <c r="D190" s="81">
        <v>6306030</v>
      </c>
      <c r="E190" s="93" t="s">
        <v>641</v>
      </c>
      <c r="F190" s="143" t="s">
        <v>604</v>
      </c>
      <c r="G190" s="143">
        <v>575</v>
      </c>
      <c r="H190" s="80">
        <v>305</v>
      </c>
      <c r="I190" s="80">
        <v>346</v>
      </c>
      <c r="J190" s="80">
        <v>417</v>
      </c>
      <c r="K190" s="119">
        <v>70</v>
      </c>
      <c r="L190" s="86">
        <v>0</v>
      </c>
      <c r="M190" s="86">
        <v>0</v>
      </c>
      <c r="N190" s="86">
        <v>0</v>
      </c>
      <c r="O190" s="86">
        <v>0</v>
      </c>
      <c r="P190" s="86">
        <v>0</v>
      </c>
      <c r="Q190" s="86">
        <v>0</v>
      </c>
      <c r="R190" s="49">
        <f t="shared" si="120"/>
        <v>410.75</v>
      </c>
      <c r="S190" s="52">
        <f t="shared" si="121"/>
        <v>-82.958003651856359</v>
      </c>
      <c r="T190" s="53">
        <f t="shared" si="122"/>
        <v>1</v>
      </c>
      <c r="U190" s="53" t="str">
        <f t="shared" si="123"/>
        <v>RENTAN</v>
      </c>
      <c r="V190" s="49">
        <f t="shared" si="124"/>
        <v>0</v>
      </c>
      <c r="W190" s="52">
        <f t="shared" si="125"/>
        <v>0</v>
      </c>
      <c r="X190" s="53">
        <f t="shared" si="126"/>
        <v>3</v>
      </c>
      <c r="Y190" s="53" t="str">
        <f t="shared" si="127"/>
        <v>AMAN</v>
      </c>
      <c r="Z190" s="53">
        <f t="shared" si="128"/>
        <v>4</v>
      </c>
      <c r="AA190" s="53" t="str">
        <f t="shared" si="129"/>
        <v>WASPADA</v>
      </c>
      <c r="AB190" s="53" t="str">
        <f t="shared" si="130"/>
        <v>2</v>
      </c>
      <c r="AC190" s="57"/>
    </row>
    <row r="191" spans="1:29" s="1" customFormat="1" x14ac:dyDescent="0.35">
      <c r="A191" s="8">
        <v>4</v>
      </c>
      <c r="B191" s="9">
        <v>6306</v>
      </c>
      <c r="C191" s="10" t="s">
        <v>603</v>
      </c>
      <c r="D191" s="81">
        <v>6306040</v>
      </c>
      <c r="E191" s="93" t="s">
        <v>642</v>
      </c>
      <c r="F191" s="143">
        <v>163</v>
      </c>
      <c r="G191" s="143">
        <v>250</v>
      </c>
      <c r="H191" s="80">
        <v>88</v>
      </c>
      <c r="I191" s="80">
        <v>0</v>
      </c>
      <c r="J191" s="80">
        <v>61</v>
      </c>
      <c r="K191" s="119">
        <v>2</v>
      </c>
      <c r="L191" s="86">
        <v>0</v>
      </c>
      <c r="M191" s="86">
        <v>0</v>
      </c>
      <c r="N191" s="86">
        <v>0</v>
      </c>
      <c r="O191" s="86">
        <v>0</v>
      </c>
      <c r="P191" s="86">
        <v>0</v>
      </c>
      <c r="Q191" s="86">
        <v>0</v>
      </c>
      <c r="R191" s="49">
        <f t="shared" si="120"/>
        <v>112.4</v>
      </c>
      <c r="S191" s="52">
        <f t="shared" si="121"/>
        <v>-98.220640569395016</v>
      </c>
      <c r="T191" s="53">
        <f t="shared" si="122"/>
        <v>1</v>
      </c>
      <c r="U191" s="53" t="str">
        <f t="shared" si="123"/>
        <v>RENTAN</v>
      </c>
      <c r="V191" s="49">
        <f t="shared" si="124"/>
        <v>0</v>
      </c>
      <c r="W191" s="52">
        <f t="shared" si="125"/>
        <v>0</v>
      </c>
      <c r="X191" s="53">
        <f t="shared" si="126"/>
        <v>3</v>
      </c>
      <c r="Y191" s="53" t="str">
        <f t="shared" si="127"/>
        <v>AMAN</v>
      </c>
      <c r="Z191" s="53">
        <f t="shared" si="128"/>
        <v>4</v>
      </c>
      <c r="AA191" s="53" t="str">
        <f t="shared" si="129"/>
        <v>WASPADA</v>
      </c>
      <c r="AB191" s="53" t="str">
        <f t="shared" si="130"/>
        <v>2</v>
      </c>
      <c r="AC191" s="57"/>
    </row>
    <row r="192" spans="1:29" s="1" customFormat="1" x14ac:dyDescent="0.35">
      <c r="A192" s="8">
        <v>5</v>
      </c>
      <c r="B192" s="9">
        <v>6306</v>
      </c>
      <c r="C192" s="10" t="s">
        <v>603</v>
      </c>
      <c r="D192" s="81">
        <v>6306050</v>
      </c>
      <c r="E192" s="93" t="s">
        <v>643</v>
      </c>
      <c r="F192" s="143">
        <v>87</v>
      </c>
      <c r="G192" s="143">
        <v>30</v>
      </c>
      <c r="H192" s="80">
        <v>10</v>
      </c>
      <c r="I192" s="80">
        <v>5</v>
      </c>
      <c r="J192" s="80">
        <v>0</v>
      </c>
      <c r="K192" s="119">
        <v>2</v>
      </c>
      <c r="L192" s="86">
        <v>0</v>
      </c>
      <c r="M192" s="86">
        <v>0</v>
      </c>
      <c r="N192" s="86">
        <v>0</v>
      </c>
      <c r="O192" s="86">
        <v>0</v>
      </c>
      <c r="P192" s="86">
        <v>0</v>
      </c>
      <c r="Q192" s="86">
        <v>0</v>
      </c>
      <c r="R192" s="49">
        <f t="shared" si="120"/>
        <v>26.4</v>
      </c>
      <c r="S192" s="52">
        <f t="shared" si="121"/>
        <v>-92.424242424242422</v>
      </c>
      <c r="T192" s="53">
        <f t="shared" si="122"/>
        <v>1</v>
      </c>
      <c r="U192" s="53" t="str">
        <f t="shared" si="123"/>
        <v>RENTAN</v>
      </c>
      <c r="V192" s="49">
        <f t="shared" si="124"/>
        <v>0</v>
      </c>
      <c r="W192" s="52">
        <f t="shared" si="125"/>
        <v>0</v>
      </c>
      <c r="X192" s="53">
        <f t="shared" si="126"/>
        <v>3</v>
      </c>
      <c r="Y192" s="53" t="str">
        <f t="shared" si="127"/>
        <v>AMAN</v>
      </c>
      <c r="Z192" s="53">
        <f t="shared" si="128"/>
        <v>4</v>
      </c>
      <c r="AA192" s="53" t="str">
        <f t="shared" si="129"/>
        <v>WASPADA</v>
      </c>
      <c r="AB192" s="53" t="str">
        <f t="shared" si="130"/>
        <v>2</v>
      </c>
      <c r="AC192" s="57"/>
    </row>
    <row r="193" spans="1:29" s="1" customFormat="1" x14ac:dyDescent="0.35">
      <c r="A193" s="8">
        <v>6</v>
      </c>
      <c r="B193" s="9">
        <v>6306</v>
      </c>
      <c r="C193" s="10" t="s">
        <v>603</v>
      </c>
      <c r="D193" s="81">
        <v>6306060</v>
      </c>
      <c r="E193" s="93" t="s">
        <v>644</v>
      </c>
      <c r="F193" s="143" t="s">
        <v>604</v>
      </c>
      <c r="G193" s="143" t="s">
        <v>604</v>
      </c>
      <c r="H193" s="80">
        <v>21</v>
      </c>
      <c r="I193" s="80">
        <v>35</v>
      </c>
      <c r="J193" s="80">
        <v>0</v>
      </c>
      <c r="K193" s="92">
        <v>1</v>
      </c>
      <c r="L193" s="86">
        <v>0</v>
      </c>
      <c r="M193" s="86">
        <v>0</v>
      </c>
      <c r="N193" s="86">
        <v>0</v>
      </c>
      <c r="O193" s="86">
        <v>0</v>
      </c>
      <c r="P193" s="86">
        <v>0</v>
      </c>
      <c r="Q193" s="86">
        <v>1</v>
      </c>
      <c r="R193" s="49">
        <f t="shared" si="120"/>
        <v>18.666666666666668</v>
      </c>
      <c r="S193" s="52">
        <f t="shared" si="121"/>
        <v>-94.642857142857139</v>
      </c>
      <c r="T193" s="53">
        <f t="shared" si="122"/>
        <v>1</v>
      </c>
      <c r="U193" s="53" t="str">
        <f t="shared" si="123"/>
        <v>RENTAN</v>
      </c>
      <c r="V193" s="49">
        <f t="shared" si="124"/>
        <v>0</v>
      </c>
      <c r="W193" s="52">
        <f t="shared" si="125"/>
        <v>0</v>
      </c>
      <c r="X193" s="53">
        <f t="shared" si="126"/>
        <v>3</v>
      </c>
      <c r="Y193" s="53" t="str">
        <f t="shared" si="127"/>
        <v>AMAN</v>
      </c>
      <c r="Z193" s="53">
        <f t="shared" si="128"/>
        <v>4</v>
      </c>
      <c r="AA193" s="53" t="str">
        <f t="shared" si="129"/>
        <v>WASPADA</v>
      </c>
      <c r="AB193" s="53" t="str">
        <f t="shared" si="130"/>
        <v>2</v>
      </c>
      <c r="AC193" s="57"/>
    </row>
    <row r="194" spans="1:29" s="1" customFormat="1" x14ac:dyDescent="0.35">
      <c r="A194" s="8">
        <v>7</v>
      </c>
      <c r="B194" s="9">
        <v>6306</v>
      </c>
      <c r="C194" s="10" t="s">
        <v>603</v>
      </c>
      <c r="D194" s="81">
        <v>6306070</v>
      </c>
      <c r="E194" s="93" t="s">
        <v>645</v>
      </c>
      <c r="F194" s="143" t="s">
        <v>604</v>
      </c>
      <c r="G194" s="143" t="s">
        <v>604</v>
      </c>
      <c r="H194" s="80" t="s">
        <v>604</v>
      </c>
      <c r="I194" s="80">
        <v>12</v>
      </c>
      <c r="J194" s="80">
        <v>0</v>
      </c>
      <c r="K194" s="92">
        <v>4</v>
      </c>
      <c r="L194" s="86">
        <v>0</v>
      </c>
      <c r="M194" s="86">
        <v>0</v>
      </c>
      <c r="N194" s="86">
        <v>0</v>
      </c>
      <c r="O194" s="86">
        <v>0</v>
      </c>
      <c r="P194" s="86">
        <v>0</v>
      </c>
      <c r="Q194" s="86">
        <v>1</v>
      </c>
      <c r="R194" s="49">
        <f t="shared" si="120"/>
        <v>6</v>
      </c>
      <c r="S194" s="52">
        <f t="shared" si="121"/>
        <v>-33.333333333333329</v>
      </c>
      <c r="T194" s="53">
        <f t="shared" si="122"/>
        <v>1</v>
      </c>
      <c r="U194" s="53" t="str">
        <f t="shared" si="123"/>
        <v>RENTAN</v>
      </c>
      <c r="V194" s="49">
        <f t="shared" si="124"/>
        <v>0</v>
      </c>
      <c r="W194" s="52">
        <f t="shared" si="125"/>
        <v>0</v>
      </c>
      <c r="X194" s="53">
        <f t="shared" si="126"/>
        <v>3</v>
      </c>
      <c r="Y194" s="53" t="str">
        <f t="shared" si="127"/>
        <v>AMAN</v>
      </c>
      <c r="Z194" s="53">
        <f t="shared" si="128"/>
        <v>4</v>
      </c>
      <c r="AA194" s="53" t="str">
        <f t="shared" si="129"/>
        <v>WASPADA</v>
      </c>
      <c r="AB194" s="53" t="str">
        <f t="shared" si="130"/>
        <v>2</v>
      </c>
      <c r="AC194" s="57"/>
    </row>
    <row r="195" spans="1:29" s="1" customFormat="1" x14ac:dyDescent="0.35">
      <c r="A195" s="8">
        <v>8</v>
      </c>
      <c r="B195" s="9">
        <v>6306</v>
      </c>
      <c r="C195" s="10" t="s">
        <v>603</v>
      </c>
      <c r="D195" s="81">
        <v>6306080</v>
      </c>
      <c r="E195" s="93" t="s">
        <v>646</v>
      </c>
      <c r="F195" s="143">
        <v>137</v>
      </c>
      <c r="G195" s="143" t="s">
        <v>604</v>
      </c>
      <c r="H195" s="80">
        <v>28</v>
      </c>
      <c r="I195" s="80">
        <v>3</v>
      </c>
      <c r="J195" s="80">
        <v>46</v>
      </c>
      <c r="K195" s="92">
        <v>30</v>
      </c>
      <c r="L195" s="86">
        <v>0</v>
      </c>
      <c r="M195" s="86">
        <v>0</v>
      </c>
      <c r="N195" s="86">
        <v>0</v>
      </c>
      <c r="O195" s="86">
        <v>0</v>
      </c>
      <c r="P195" s="86">
        <v>0</v>
      </c>
      <c r="Q195" s="86">
        <v>0</v>
      </c>
      <c r="R195" s="49">
        <f t="shared" si="120"/>
        <v>53.5</v>
      </c>
      <c r="S195" s="52">
        <f t="shared" si="121"/>
        <v>-43.925233644859816</v>
      </c>
      <c r="T195" s="53">
        <f t="shared" si="122"/>
        <v>1</v>
      </c>
      <c r="U195" s="53" t="str">
        <f t="shared" si="123"/>
        <v>RENTAN</v>
      </c>
      <c r="V195" s="49">
        <f t="shared" si="124"/>
        <v>0</v>
      </c>
      <c r="W195" s="52">
        <f t="shared" si="125"/>
        <v>0</v>
      </c>
      <c r="X195" s="53">
        <f t="shared" si="126"/>
        <v>3</v>
      </c>
      <c r="Y195" s="53" t="str">
        <f t="shared" si="127"/>
        <v>AMAN</v>
      </c>
      <c r="Z195" s="53">
        <f t="shared" si="128"/>
        <v>4</v>
      </c>
      <c r="AA195" s="53" t="str">
        <f t="shared" si="129"/>
        <v>WASPADA</v>
      </c>
      <c r="AB195" s="53" t="str">
        <f t="shared" si="130"/>
        <v>2</v>
      </c>
      <c r="AC195" s="57"/>
    </row>
    <row r="196" spans="1:29" s="1" customFormat="1" x14ac:dyDescent="0.35">
      <c r="A196" s="8">
        <v>9</v>
      </c>
      <c r="B196" s="9">
        <v>6306</v>
      </c>
      <c r="C196" s="10" t="s">
        <v>603</v>
      </c>
      <c r="D196" s="81">
        <v>6306090</v>
      </c>
      <c r="E196" s="93" t="s">
        <v>647</v>
      </c>
      <c r="F196" s="143">
        <v>250</v>
      </c>
      <c r="G196" s="143" t="s">
        <v>604</v>
      </c>
      <c r="H196" s="80" t="s">
        <v>604</v>
      </c>
      <c r="I196" s="80">
        <v>0</v>
      </c>
      <c r="J196" s="80">
        <v>12</v>
      </c>
      <c r="K196" s="92">
        <v>0</v>
      </c>
      <c r="L196" s="87">
        <v>0</v>
      </c>
      <c r="M196" s="87">
        <v>0</v>
      </c>
      <c r="N196" s="87">
        <v>0</v>
      </c>
      <c r="O196" s="87">
        <v>0</v>
      </c>
      <c r="P196" s="87">
        <v>0</v>
      </c>
      <c r="Q196" s="87">
        <v>0</v>
      </c>
      <c r="R196" s="49">
        <f t="shared" si="120"/>
        <v>87.333333333333329</v>
      </c>
      <c r="S196" s="52">
        <f t="shared" si="121"/>
        <v>-100</v>
      </c>
      <c r="T196" s="53">
        <f t="shared" si="122"/>
        <v>1</v>
      </c>
      <c r="U196" s="53" t="str">
        <f t="shared" si="123"/>
        <v>RENTAN</v>
      </c>
      <c r="V196" s="49">
        <f t="shared" si="124"/>
        <v>0</v>
      </c>
      <c r="W196" s="52">
        <f t="shared" si="125"/>
        <v>0</v>
      </c>
      <c r="X196" s="53">
        <f t="shared" si="126"/>
        <v>3</v>
      </c>
      <c r="Y196" s="53" t="str">
        <f t="shared" si="127"/>
        <v>AMAN</v>
      </c>
      <c r="Z196" s="53">
        <f t="shared" si="128"/>
        <v>4</v>
      </c>
      <c r="AA196" s="53" t="str">
        <f t="shared" si="129"/>
        <v>WASPADA</v>
      </c>
      <c r="AB196" s="53" t="str">
        <f t="shared" si="130"/>
        <v>2</v>
      </c>
      <c r="AC196" s="57"/>
    </row>
    <row r="197" spans="1:29" s="1" customFormat="1" x14ac:dyDescent="0.35">
      <c r="A197" s="8">
        <v>10</v>
      </c>
      <c r="B197" s="9">
        <v>6306</v>
      </c>
      <c r="C197" s="10" t="s">
        <v>603</v>
      </c>
      <c r="D197" s="81">
        <v>6306091</v>
      </c>
      <c r="E197" s="93" t="s">
        <v>648</v>
      </c>
      <c r="F197" s="143">
        <v>80</v>
      </c>
      <c r="G197" s="143" t="s">
        <v>604</v>
      </c>
      <c r="H197" s="80" t="s">
        <v>604</v>
      </c>
      <c r="I197" s="80">
        <v>0</v>
      </c>
      <c r="J197" s="80">
        <v>152</v>
      </c>
      <c r="K197" s="92">
        <v>0</v>
      </c>
      <c r="L197" s="87">
        <v>0</v>
      </c>
      <c r="M197" s="87">
        <v>0</v>
      </c>
      <c r="N197" s="87">
        <v>0</v>
      </c>
      <c r="O197" s="87">
        <v>0</v>
      </c>
      <c r="P197" s="87">
        <v>0</v>
      </c>
      <c r="Q197" s="87">
        <v>0</v>
      </c>
      <c r="R197" s="49">
        <f t="shared" si="120"/>
        <v>77.333333333333329</v>
      </c>
      <c r="S197" s="52">
        <f t="shared" si="121"/>
        <v>-100</v>
      </c>
      <c r="T197" s="53">
        <f t="shared" si="122"/>
        <v>1</v>
      </c>
      <c r="U197" s="53" t="str">
        <f t="shared" si="123"/>
        <v>RENTAN</v>
      </c>
      <c r="V197" s="49">
        <f t="shared" si="124"/>
        <v>0</v>
      </c>
      <c r="W197" s="52">
        <f t="shared" si="125"/>
        <v>0</v>
      </c>
      <c r="X197" s="53">
        <f t="shared" si="126"/>
        <v>3</v>
      </c>
      <c r="Y197" s="53" t="str">
        <f t="shared" si="127"/>
        <v>AMAN</v>
      </c>
      <c r="Z197" s="53">
        <f t="shared" si="128"/>
        <v>4</v>
      </c>
      <c r="AA197" s="53" t="str">
        <f t="shared" si="129"/>
        <v>WASPADA</v>
      </c>
      <c r="AB197" s="53" t="str">
        <f t="shared" si="130"/>
        <v>2</v>
      </c>
      <c r="AC197" s="57"/>
    </row>
    <row r="198" spans="1:29" s="1" customFormat="1" x14ac:dyDescent="0.35">
      <c r="A198" s="8">
        <v>11</v>
      </c>
      <c r="B198" s="9">
        <v>6306</v>
      </c>
      <c r="C198" s="10" t="s">
        <v>603</v>
      </c>
      <c r="D198" s="81">
        <v>6306100</v>
      </c>
      <c r="E198" s="93" t="s">
        <v>649</v>
      </c>
      <c r="F198" s="143" t="s">
        <v>604</v>
      </c>
      <c r="G198" s="143" t="s">
        <v>604</v>
      </c>
      <c r="H198" s="80" t="s">
        <v>604</v>
      </c>
      <c r="I198" s="80">
        <v>0</v>
      </c>
      <c r="J198" s="80">
        <v>0</v>
      </c>
      <c r="K198" s="92">
        <v>0</v>
      </c>
      <c r="L198" s="87">
        <v>0</v>
      </c>
      <c r="M198" s="87">
        <v>0</v>
      </c>
      <c r="N198" s="87">
        <v>0</v>
      </c>
      <c r="O198" s="87">
        <v>0</v>
      </c>
      <c r="P198" s="87">
        <v>0</v>
      </c>
      <c r="Q198" s="87">
        <v>0</v>
      </c>
      <c r="R198" s="49">
        <f t="shared" si="120"/>
        <v>0</v>
      </c>
      <c r="S198" s="52">
        <f t="shared" si="121"/>
        <v>0</v>
      </c>
      <c r="T198" s="53">
        <f t="shared" si="122"/>
        <v>2</v>
      </c>
      <c r="U198" s="53" t="str">
        <f t="shared" si="123"/>
        <v>WASPADA</v>
      </c>
      <c r="V198" s="49">
        <f t="shared" si="124"/>
        <v>0</v>
      </c>
      <c r="W198" s="52">
        <f t="shared" si="125"/>
        <v>0</v>
      </c>
      <c r="X198" s="53">
        <f t="shared" si="126"/>
        <v>3</v>
      </c>
      <c r="Y198" s="53" t="str">
        <f t="shared" si="127"/>
        <v>AMAN</v>
      </c>
      <c r="Z198" s="53">
        <f t="shared" si="128"/>
        <v>5</v>
      </c>
      <c r="AA198" s="53" t="str">
        <f t="shared" si="129"/>
        <v>WASPADA</v>
      </c>
      <c r="AB198" s="53" t="str">
        <f t="shared" si="130"/>
        <v>2</v>
      </c>
      <c r="AC198" s="57"/>
    </row>
    <row r="199" spans="1:29" s="46" customFormat="1" x14ac:dyDescent="0.35">
      <c r="A199" s="14"/>
      <c r="B199" s="9"/>
      <c r="C199" s="10" t="s">
        <v>603</v>
      </c>
      <c r="D199" s="15" t="s">
        <v>597</v>
      </c>
      <c r="E199" s="16" t="s">
        <v>597</v>
      </c>
      <c r="F199" s="75">
        <f t="shared" ref="F199:Q199" si="131">SUM(F188:F198)</f>
        <v>2845</v>
      </c>
      <c r="G199" s="75">
        <f t="shared" si="131"/>
        <v>3124</v>
      </c>
      <c r="H199" s="75">
        <f t="shared" si="131"/>
        <v>2950</v>
      </c>
      <c r="I199" s="75">
        <f t="shared" si="131"/>
        <v>2822</v>
      </c>
      <c r="J199" s="75">
        <f t="shared" si="131"/>
        <v>3360</v>
      </c>
      <c r="K199" s="75">
        <f t="shared" si="131"/>
        <v>3203</v>
      </c>
      <c r="L199" s="75">
        <f t="shared" si="131"/>
        <v>0</v>
      </c>
      <c r="M199" s="75">
        <f t="shared" si="131"/>
        <v>0</v>
      </c>
      <c r="N199" s="75">
        <f t="shared" si="131"/>
        <v>0</v>
      </c>
      <c r="O199" s="75">
        <f t="shared" si="131"/>
        <v>0</v>
      </c>
      <c r="P199" s="75">
        <f t="shared" si="131"/>
        <v>0</v>
      </c>
      <c r="Q199" s="75">
        <f t="shared" si="131"/>
        <v>19</v>
      </c>
      <c r="R199" s="50">
        <f t="shared" si="120"/>
        <v>3020.2</v>
      </c>
      <c r="S199" s="54">
        <f t="shared" si="121"/>
        <v>6.0525792993841527</v>
      </c>
      <c r="T199" s="55">
        <f t="shared" si="122"/>
        <v>3</v>
      </c>
      <c r="U199" s="55" t="str">
        <f t="shared" si="123"/>
        <v>AMAN</v>
      </c>
      <c r="V199" s="50">
        <f t="shared" si="124"/>
        <v>0</v>
      </c>
      <c r="W199" s="56">
        <f>IF(ISERROR(((Q199-V199)/V199)*100),0,((Q199-V199)/V199)*100)+0.00001</f>
        <v>1.0000000000000001E-5</v>
      </c>
      <c r="X199" s="55">
        <f t="shared" si="126"/>
        <v>2</v>
      </c>
      <c r="Y199" s="55" t="str">
        <f t="shared" si="127"/>
        <v>WASPADA</v>
      </c>
      <c r="Z199" s="55">
        <f t="shared" si="128"/>
        <v>5</v>
      </c>
      <c r="AA199" s="55" t="str">
        <f t="shared" si="129"/>
        <v>WASPADA</v>
      </c>
      <c r="AB199" s="55" t="str">
        <f t="shared" si="130"/>
        <v>2</v>
      </c>
      <c r="AC199" s="58"/>
    </row>
    <row r="201" spans="1:29" x14ac:dyDescent="0.35">
      <c r="A201" s="154" t="s">
        <v>738</v>
      </c>
    </row>
    <row r="203" spans="1:29" s="45" customFormat="1" ht="15.5" x14ac:dyDescent="0.35">
      <c r="A203" s="334" t="s">
        <v>1</v>
      </c>
      <c r="B203" s="313" t="s">
        <v>598</v>
      </c>
      <c r="C203" s="334" t="s">
        <v>3</v>
      </c>
      <c r="D203" s="313" t="s">
        <v>600</v>
      </c>
      <c r="E203" s="316" t="s">
        <v>601</v>
      </c>
      <c r="F203" s="327" t="s">
        <v>4</v>
      </c>
      <c r="G203" s="327"/>
      <c r="H203" s="327"/>
      <c r="I203" s="327"/>
      <c r="J203" s="327"/>
      <c r="K203" s="327"/>
      <c r="L203" s="329" t="s">
        <v>5</v>
      </c>
      <c r="M203" s="329"/>
      <c r="N203" s="329"/>
      <c r="O203" s="329"/>
      <c r="P203" s="329"/>
      <c r="Q203" s="329"/>
      <c r="R203" s="327" t="s">
        <v>4</v>
      </c>
      <c r="S203" s="327"/>
      <c r="T203" s="327"/>
      <c r="U203" s="327"/>
      <c r="V203" s="329" t="s">
        <v>5</v>
      </c>
      <c r="W203" s="329"/>
      <c r="X203" s="329"/>
      <c r="Y203" s="329"/>
      <c r="Z203" s="330" t="s">
        <v>6</v>
      </c>
      <c r="AA203" s="330"/>
      <c r="AB203" s="330"/>
    </row>
    <row r="204" spans="1:29" s="45" customFormat="1" ht="15.5" x14ac:dyDescent="0.35">
      <c r="A204" s="334"/>
      <c r="B204" s="314"/>
      <c r="C204" s="334"/>
      <c r="D204" s="314"/>
      <c r="E204" s="317"/>
      <c r="F204" s="327" t="s">
        <v>7</v>
      </c>
      <c r="G204" s="327"/>
      <c r="H204" s="327"/>
      <c r="I204" s="327"/>
      <c r="J204" s="327"/>
      <c r="K204" s="328" t="s">
        <v>8</v>
      </c>
      <c r="L204" s="329" t="s">
        <v>7</v>
      </c>
      <c r="M204" s="329"/>
      <c r="N204" s="329"/>
      <c r="O204" s="329"/>
      <c r="P204" s="329"/>
      <c r="Q204" s="331" t="s">
        <v>8</v>
      </c>
      <c r="R204" s="328" t="s">
        <v>9</v>
      </c>
      <c r="S204" s="327" t="s">
        <v>10</v>
      </c>
      <c r="T204" s="327"/>
      <c r="U204" s="327"/>
      <c r="V204" s="333" t="s">
        <v>9</v>
      </c>
      <c r="W204" s="329" t="s">
        <v>10</v>
      </c>
      <c r="X204" s="329"/>
      <c r="Y204" s="329"/>
      <c r="Z204" s="330"/>
      <c r="AA204" s="330"/>
      <c r="AB204" s="330"/>
    </row>
    <row r="205" spans="1:29" s="45" customFormat="1" ht="15.5" x14ac:dyDescent="0.35">
      <c r="A205" s="334"/>
      <c r="B205" s="315"/>
      <c r="C205" s="334"/>
      <c r="D205" s="315"/>
      <c r="E205" s="318"/>
      <c r="F205" s="47">
        <v>2018</v>
      </c>
      <c r="G205" s="47">
        <v>2019</v>
      </c>
      <c r="H205" s="47">
        <v>2020</v>
      </c>
      <c r="I205" s="47">
        <v>2021</v>
      </c>
      <c r="J205" s="47">
        <v>2022</v>
      </c>
      <c r="K205" s="328"/>
      <c r="L205" s="48">
        <v>2018</v>
      </c>
      <c r="M205" s="48">
        <v>2019</v>
      </c>
      <c r="N205" s="48">
        <v>2020</v>
      </c>
      <c r="O205" s="48">
        <v>2021</v>
      </c>
      <c r="P205" s="94">
        <v>2022</v>
      </c>
      <c r="Q205" s="332"/>
      <c r="R205" s="328" t="s">
        <v>9</v>
      </c>
      <c r="S205" s="47" t="s">
        <v>11</v>
      </c>
      <c r="T205" s="47" t="s">
        <v>12</v>
      </c>
      <c r="U205" s="47" t="s">
        <v>13</v>
      </c>
      <c r="V205" s="333" t="s">
        <v>9</v>
      </c>
      <c r="W205" s="48" t="s">
        <v>11</v>
      </c>
      <c r="X205" s="48" t="s">
        <v>12</v>
      </c>
      <c r="Y205" s="48" t="s">
        <v>13</v>
      </c>
      <c r="Z205" s="51" t="s">
        <v>11</v>
      </c>
      <c r="AA205" s="51" t="s">
        <v>13</v>
      </c>
      <c r="AB205" s="51" t="s">
        <v>14</v>
      </c>
    </row>
    <row r="206" spans="1:29" s="1" customFormat="1" x14ac:dyDescent="0.35">
      <c r="A206" s="8">
        <v>1</v>
      </c>
      <c r="B206" s="9">
        <v>6306</v>
      </c>
      <c r="C206" s="10" t="s">
        <v>603</v>
      </c>
      <c r="D206" s="81">
        <v>6306010</v>
      </c>
      <c r="E206" s="93" t="s">
        <v>639</v>
      </c>
      <c r="F206" s="143">
        <v>1327</v>
      </c>
      <c r="G206" s="143">
        <v>1129</v>
      </c>
      <c r="H206" s="143">
        <v>1029</v>
      </c>
      <c r="I206" s="143">
        <v>120</v>
      </c>
      <c r="J206" s="80">
        <v>867</v>
      </c>
      <c r="K206" s="86">
        <v>416</v>
      </c>
      <c r="L206" s="155">
        <v>2.71</v>
      </c>
      <c r="M206" s="86">
        <v>0</v>
      </c>
      <c r="N206" s="155">
        <v>5</v>
      </c>
      <c r="O206" s="86">
        <v>0</v>
      </c>
      <c r="P206" s="86">
        <v>0</v>
      </c>
      <c r="Q206" s="86">
        <v>0</v>
      </c>
      <c r="R206" s="49">
        <f t="shared" ref="R206:R217" si="132">IF(ISERROR(AVERAGE(F206:J206)),0,AVERAGE(F206:J206))</f>
        <v>894.4</v>
      </c>
      <c r="S206" s="52">
        <f t="shared" ref="S206:S217" si="133">IF(ISERROR(((K206-R206)/R206)*100),0,((K206-R206)/R206)*100)</f>
        <v>-53.488372093023251</v>
      </c>
      <c r="T206" s="53">
        <f t="shared" ref="T206:T217" si="134">IF(S206="","",IF(S206&gt;=5,3,IF(S206&lt;-5,1,2)))</f>
        <v>1</v>
      </c>
      <c r="U206" s="53" t="str">
        <f t="shared" ref="U206:U217" si="135">IF(T206="","",IF(T206=3,"AMAN",IF(T206=1,"RENTAN","WASPADA")))</f>
        <v>RENTAN</v>
      </c>
      <c r="V206" s="49">
        <f t="shared" ref="V206:V217" si="136">IF(ISERROR(AVERAGE(L206:P206)),0,AVERAGE(L206:P206))</f>
        <v>1.542</v>
      </c>
      <c r="W206" s="52">
        <f t="shared" ref="W206:W216" si="137">IF(ISERROR(((Q206-V206)/V206)*100),0,((Q206-V206)/V206)*100)</f>
        <v>-100</v>
      </c>
      <c r="X206" s="53">
        <f t="shared" ref="X206:X217" si="138">IF(W206="","",IF(W206&lt;-5,3,IF(W206&gt;=5,1,IF(W206=0,3,2))))</f>
        <v>3</v>
      </c>
      <c r="Y206" s="53" t="str">
        <f t="shared" ref="Y206:Y217" si="139">IF(X206="","",IF(X206=3,"AMAN",IF(X206=1,"RENTAN","WASPADA")))</f>
        <v>AMAN</v>
      </c>
      <c r="Z206" s="53">
        <f t="shared" ref="Z206:Z217" si="140">T206+X206</f>
        <v>4</v>
      </c>
      <c r="AA206" s="53" t="str">
        <f t="shared" ref="AA206:AA217" si="141">IF(Z206="","",IF(Z206&lt;=3,"RENTAN",IF(Z206&gt;5,"AMAN","WASPADA")))</f>
        <v>WASPADA</v>
      </c>
      <c r="AB206" s="53" t="str">
        <f t="shared" ref="AB206:AB217" si="142">IF(AA206="","",IF(AA206="AMAN","3",IF(AA206="RENTAN","1","2")))</f>
        <v>2</v>
      </c>
      <c r="AC206" s="57"/>
    </row>
    <row r="207" spans="1:29" s="1" customFormat="1" x14ac:dyDescent="0.35">
      <c r="A207" s="8">
        <v>2</v>
      </c>
      <c r="B207" s="9">
        <v>6306</v>
      </c>
      <c r="C207" s="10" t="s">
        <v>603</v>
      </c>
      <c r="D207" s="81">
        <v>6306020</v>
      </c>
      <c r="E207" s="93" t="s">
        <v>640</v>
      </c>
      <c r="F207" s="143">
        <v>1041</v>
      </c>
      <c r="G207" s="143" t="s">
        <v>604</v>
      </c>
      <c r="H207" s="143">
        <v>432</v>
      </c>
      <c r="I207" s="143">
        <v>23</v>
      </c>
      <c r="J207" s="80">
        <v>29</v>
      </c>
      <c r="K207" s="87">
        <v>133</v>
      </c>
      <c r="L207" s="156">
        <v>0</v>
      </c>
      <c r="M207" s="87">
        <v>0</v>
      </c>
      <c r="N207" s="156">
        <v>0</v>
      </c>
      <c r="O207" s="87">
        <v>0</v>
      </c>
      <c r="P207" s="87">
        <v>0</v>
      </c>
      <c r="Q207" s="87">
        <v>0</v>
      </c>
      <c r="R207" s="49">
        <f t="shared" si="132"/>
        <v>381.25</v>
      </c>
      <c r="S207" s="52">
        <f t="shared" si="133"/>
        <v>-65.114754098360663</v>
      </c>
      <c r="T207" s="53">
        <f t="shared" si="134"/>
        <v>1</v>
      </c>
      <c r="U207" s="53" t="str">
        <f t="shared" si="135"/>
        <v>RENTAN</v>
      </c>
      <c r="V207" s="49">
        <f t="shared" si="136"/>
        <v>0</v>
      </c>
      <c r="W207" s="52">
        <f t="shared" si="137"/>
        <v>0</v>
      </c>
      <c r="X207" s="53">
        <f t="shared" si="138"/>
        <v>3</v>
      </c>
      <c r="Y207" s="53" t="str">
        <f t="shared" si="139"/>
        <v>AMAN</v>
      </c>
      <c r="Z207" s="53">
        <f t="shared" si="140"/>
        <v>4</v>
      </c>
      <c r="AA207" s="53" t="str">
        <f t="shared" si="141"/>
        <v>WASPADA</v>
      </c>
      <c r="AB207" s="53" t="str">
        <f t="shared" si="142"/>
        <v>2</v>
      </c>
      <c r="AC207" s="57"/>
    </row>
    <row r="208" spans="1:29" s="1" customFormat="1" x14ac:dyDescent="0.35">
      <c r="A208" s="8">
        <v>3</v>
      </c>
      <c r="B208" s="9">
        <v>6306</v>
      </c>
      <c r="C208" s="10" t="s">
        <v>603</v>
      </c>
      <c r="D208" s="81">
        <v>6306030</v>
      </c>
      <c r="E208" s="93" t="s">
        <v>641</v>
      </c>
      <c r="F208" s="143">
        <v>485</v>
      </c>
      <c r="G208" s="143">
        <v>496</v>
      </c>
      <c r="H208" s="143">
        <v>569</v>
      </c>
      <c r="I208" s="143">
        <v>38</v>
      </c>
      <c r="J208" s="80">
        <v>476</v>
      </c>
      <c r="K208" s="86">
        <v>766</v>
      </c>
      <c r="L208" s="155">
        <v>0</v>
      </c>
      <c r="M208" s="86">
        <v>0</v>
      </c>
      <c r="N208" s="155">
        <v>0</v>
      </c>
      <c r="O208" s="86">
        <v>0</v>
      </c>
      <c r="P208" s="86">
        <v>0</v>
      </c>
      <c r="Q208" s="86">
        <v>0</v>
      </c>
      <c r="R208" s="49">
        <f t="shared" si="132"/>
        <v>412.8</v>
      </c>
      <c r="S208" s="52">
        <f t="shared" si="133"/>
        <v>85.562015503875969</v>
      </c>
      <c r="T208" s="53">
        <f t="shared" si="134"/>
        <v>3</v>
      </c>
      <c r="U208" s="53" t="str">
        <f t="shared" si="135"/>
        <v>AMAN</v>
      </c>
      <c r="V208" s="49">
        <f t="shared" si="136"/>
        <v>0</v>
      </c>
      <c r="W208" s="52">
        <f t="shared" si="137"/>
        <v>0</v>
      </c>
      <c r="X208" s="53">
        <f t="shared" si="138"/>
        <v>3</v>
      </c>
      <c r="Y208" s="53" t="str">
        <f t="shared" si="139"/>
        <v>AMAN</v>
      </c>
      <c r="Z208" s="53">
        <f t="shared" si="140"/>
        <v>6</v>
      </c>
      <c r="AA208" s="53" t="str">
        <f t="shared" si="141"/>
        <v>AMAN</v>
      </c>
      <c r="AB208" s="53" t="str">
        <f t="shared" si="142"/>
        <v>3</v>
      </c>
      <c r="AC208" s="57"/>
    </row>
    <row r="209" spans="1:29" s="1" customFormat="1" x14ac:dyDescent="0.35">
      <c r="A209" s="8">
        <v>4</v>
      </c>
      <c r="B209" s="9">
        <v>6306</v>
      </c>
      <c r="C209" s="10" t="s">
        <v>603</v>
      </c>
      <c r="D209" s="81">
        <v>6306040</v>
      </c>
      <c r="E209" s="93" t="s">
        <v>642</v>
      </c>
      <c r="F209" s="143">
        <v>157</v>
      </c>
      <c r="G209" s="143">
        <v>1239</v>
      </c>
      <c r="H209" s="143">
        <v>938</v>
      </c>
      <c r="I209" s="143">
        <v>712</v>
      </c>
      <c r="J209" s="80">
        <v>35</v>
      </c>
      <c r="K209" s="86">
        <v>233</v>
      </c>
      <c r="L209" s="155">
        <v>0</v>
      </c>
      <c r="M209" s="86">
        <v>0</v>
      </c>
      <c r="N209" s="155">
        <v>0</v>
      </c>
      <c r="O209" s="86">
        <v>0</v>
      </c>
      <c r="P209" s="86">
        <v>0</v>
      </c>
      <c r="Q209" s="86">
        <v>0</v>
      </c>
      <c r="R209" s="49">
        <f t="shared" si="132"/>
        <v>616.20000000000005</v>
      </c>
      <c r="S209" s="52">
        <f t="shared" si="133"/>
        <v>-62.187601428107762</v>
      </c>
      <c r="T209" s="53">
        <f t="shared" si="134"/>
        <v>1</v>
      </c>
      <c r="U209" s="53" t="str">
        <f t="shared" si="135"/>
        <v>RENTAN</v>
      </c>
      <c r="V209" s="49">
        <f t="shared" si="136"/>
        <v>0</v>
      </c>
      <c r="W209" s="52">
        <f t="shared" si="137"/>
        <v>0</v>
      </c>
      <c r="X209" s="53">
        <f t="shared" si="138"/>
        <v>3</v>
      </c>
      <c r="Y209" s="53" t="str">
        <f t="shared" si="139"/>
        <v>AMAN</v>
      </c>
      <c r="Z209" s="53">
        <f t="shared" si="140"/>
        <v>4</v>
      </c>
      <c r="AA209" s="53" t="str">
        <f t="shared" si="141"/>
        <v>WASPADA</v>
      </c>
      <c r="AB209" s="53" t="str">
        <f t="shared" si="142"/>
        <v>2</v>
      </c>
      <c r="AC209" s="57"/>
    </row>
    <row r="210" spans="1:29" s="1" customFormat="1" x14ac:dyDescent="0.35">
      <c r="A210" s="8">
        <v>5</v>
      </c>
      <c r="B210" s="9">
        <v>6306</v>
      </c>
      <c r="C210" s="10" t="s">
        <v>603</v>
      </c>
      <c r="D210" s="81">
        <v>6306050</v>
      </c>
      <c r="E210" s="93" t="s">
        <v>643</v>
      </c>
      <c r="F210" s="143">
        <v>216</v>
      </c>
      <c r="G210" s="143">
        <v>724</v>
      </c>
      <c r="H210" s="143">
        <v>559</v>
      </c>
      <c r="I210" s="143">
        <v>37</v>
      </c>
      <c r="J210" s="80">
        <v>14</v>
      </c>
      <c r="K210" s="86">
        <v>44</v>
      </c>
      <c r="L210" s="155">
        <v>0</v>
      </c>
      <c r="M210" s="86">
        <v>0</v>
      </c>
      <c r="N210" s="155">
        <v>0</v>
      </c>
      <c r="O210" s="86">
        <v>0</v>
      </c>
      <c r="P210" s="86">
        <v>0</v>
      </c>
      <c r="Q210" s="86">
        <v>0</v>
      </c>
      <c r="R210" s="49">
        <f t="shared" si="132"/>
        <v>310</v>
      </c>
      <c r="S210" s="52">
        <f t="shared" si="133"/>
        <v>-85.806451612903217</v>
      </c>
      <c r="T210" s="53">
        <f t="shared" si="134"/>
        <v>1</v>
      </c>
      <c r="U210" s="53" t="str">
        <f t="shared" si="135"/>
        <v>RENTAN</v>
      </c>
      <c r="V210" s="49">
        <f t="shared" si="136"/>
        <v>0</v>
      </c>
      <c r="W210" s="52">
        <f t="shared" si="137"/>
        <v>0</v>
      </c>
      <c r="X210" s="53">
        <f t="shared" si="138"/>
        <v>3</v>
      </c>
      <c r="Y210" s="53" t="str">
        <f t="shared" si="139"/>
        <v>AMAN</v>
      </c>
      <c r="Z210" s="53">
        <f t="shared" si="140"/>
        <v>4</v>
      </c>
      <c r="AA210" s="53" t="str">
        <f t="shared" si="141"/>
        <v>WASPADA</v>
      </c>
      <c r="AB210" s="53" t="str">
        <f t="shared" si="142"/>
        <v>2</v>
      </c>
      <c r="AC210" s="57"/>
    </row>
    <row r="211" spans="1:29" s="1" customFormat="1" x14ac:dyDescent="0.35">
      <c r="A211" s="8">
        <v>6</v>
      </c>
      <c r="B211" s="9">
        <v>6306</v>
      </c>
      <c r="C211" s="10" t="s">
        <v>603</v>
      </c>
      <c r="D211" s="81">
        <v>6306060</v>
      </c>
      <c r="E211" s="93" t="s">
        <v>644</v>
      </c>
      <c r="F211" s="143">
        <v>27</v>
      </c>
      <c r="G211" s="143">
        <v>253</v>
      </c>
      <c r="H211" s="143">
        <v>548</v>
      </c>
      <c r="I211" s="143">
        <v>76</v>
      </c>
      <c r="J211" s="80">
        <v>18</v>
      </c>
      <c r="K211" s="86">
        <v>47</v>
      </c>
      <c r="L211" s="155">
        <v>0</v>
      </c>
      <c r="M211" s="86">
        <v>0</v>
      </c>
      <c r="N211" s="155">
        <v>0</v>
      </c>
      <c r="O211" s="86">
        <v>0</v>
      </c>
      <c r="P211" s="86">
        <v>0</v>
      </c>
      <c r="Q211" s="86">
        <v>0</v>
      </c>
      <c r="R211" s="49">
        <f t="shared" si="132"/>
        <v>184.4</v>
      </c>
      <c r="S211" s="52">
        <f t="shared" si="133"/>
        <v>-74.511930585683288</v>
      </c>
      <c r="T211" s="53">
        <f t="shared" si="134"/>
        <v>1</v>
      </c>
      <c r="U211" s="53" t="str">
        <f t="shared" si="135"/>
        <v>RENTAN</v>
      </c>
      <c r="V211" s="49">
        <f t="shared" si="136"/>
        <v>0</v>
      </c>
      <c r="W211" s="52">
        <f t="shared" si="137"/>
        <v>0</v>
      </c>
      <c r="X211" s="53">
        <f t="shared" si="138"/>
        <v>3</v>
      </c>
      <c r="Y211" s="53" t="str">
        <f t="shared" si="139"/>
        <v>AMAN</v>
      </c>
      <c r="Z211" s="53">
        <f t="shared" si="140"/>
        <v>4</v>
      </c>
      <c r="AA211" s="53" t="str">
        <f t="shared" si="141"/>
        <v>WASPADA</v>
      </c>
      <c r="AB211" s="53" t="str">
        <f t="shared" si="142"/>
        <v>2</v>
      </c>
      <c r="AC211" s="57"/>
    </row>
    <row r="212" spans="1:29" s="1" customFormat="1" x14ac:dyDescent="0.35">
      <c r="A212" s="8">
        <v>7</v>
      </c>
      <c r="B212" s="9">
        <v>6306</v>
      </c>
      <c r="C212" s="10" t="s">
        <v>603</v>
      </c>
      <c r="D212" s="81">
        <v>6306070</v>
      </c>
      <c r="E212" s="93" t="s">
        <v>645</v>
      </c>
      <c r="F212" s="143">
        <v>30</v>
      </c>
      <c r="G212" s="143">
        <v>152</v>
      </c>
      <c r="H212" s="143" t="s">
        <v>604</v>
      </c>
      <c r="I212" s="143">
        <v>18</v>
      </c>
      <c r="J212" s="80">
        <v>15</v>
      </c>
      <c r="K212" s="86">
        <v>20</v>
      </c>
      <c r="L212" s="155">
        <v>0</v>
      </c>
      <c r="M212" s="86">
        <v>0</v>
      </c>
      <c r="N212" s="155">
        <v>0</v>
      </c>
      <c r="O212" s="86">
        <v>0</v>
      </c>
      <c r="P212" s="86">
        <v>0</v>
      </c>
      <c r="Q212" s="86">
        <v>0</v>
      </c>
      <c r="R212" s="49">
        <f t="shared" si="132"/>
        <v>53.75</v>
      </c>
      <c r="S212" s="52">
        <f t="shared" si="133"/>
        <v>-62.790697674418603</v>
      </c>
      <c r="T212" s="53">
        <f t="shared" si="134"/>
        <v>1</v>
      </c>
      <c r="U212" s="53" t="str">
        <f t="shared" si="135"/>
        <v>RENTAN</v>
      </c>
      <c r="V212" s="49">
        <f t="shared" si="136"/>
        <v>0</v>
      </c>
      <c r="W212" s="52">
        <f t="shared" si="137"/>
        <v>0</v>
      </c>
      <c r="X212" s="53">
        <f t="shared" si="138"/>
        <v>3</v>
      </c>
      <c r="Y212" s="53" t="str">
        <f t="shared" si="139"/>
        <v>AMAN</v>
      </c>
      <c r="Z212" s="53">
        <f t="shared" si="140"/>
        <v>4</v>
      </c>
      <c r="AA212" s="53" t="str">
        <f t="shared" si="141"/>
        <v>WASPADA</v>
      </c>
      <c r="AB212" s="53" t="str">
        <f t="shared" si="142"/>
        <v>2</v>
      </c>
      <c r="AC212" s="57"/>
    </row>
    <row r="213" spans="1:29" s="1" customFormat="1" x14ac:dyDescent="0.35">
      <c r="A213" s="8">
        <v>8</v>
      </c>
      <c r="B213" s="9">
        <v>6306</v>
      </c>
      <c r="C213" s="10" t="s">
        <v>603</v>
      </c>
      <c r="D213" s="81">
        <v>6306080</v>
      </c>
      <c r="E213" s="93" t="s">
        <v>646</v>
      </c>
      <c r="F213" s="143">
        <v>262</v>
      </c>
      <c r="G213" s="143">
        <v>100</v>
      </c>
      <c r="H213" s="143">
        <v>22</v>
      </c>
      <c r="I213" s="143">
        <v>17</v>
      </c>
      <c r="J213" s="80">
        <v>205</v>
      </c>
      <c r="K213" s="86">
        <v>0</v>
      </c>
      <c r="L213" s="155">
        <v>0</v>
      </c>
      <c r="M213" s="86">
        <v>0</v>
      </c>
      <c r="N213" s="155">
        <v>0.24</v>
      </c>
      <c r="O213" s="86">
        <v>0</v>
      </c>
      <c r="P213" s="86">
        <v>0</v>
      </c>
      <c r="Q213" s="86">
        <v>0</v>
      </c>
      <c r="R213" s="49">
        <f t="shared" si="132"/>
        <v>121.2</v>
      </c>
      <c r="S213" s="52">
        <f t="shared" si="133"/>
        <v>-100</v>
      </c>
      <c r="T213" s="53">
        <f t="shared" si="134"/>
        <v>1</v>
      </c>
      <c r="U213" s="53" t="str">
        <f t="shared" si="135"/>
        <v>RENTAN</v>
      </c>
      <c r="V213" s="49">
        <f t="shared" si="136"/>
        <v>4.8000000000000001E-2</v>
      </c>
      <c r="W213" s="52">
        <f t="shared" si="137"/>
        <v>-100</v>
      </c>
      <c r="X213" s="53">
        <f t="shared" si="138"/>
        <v>3</v>
      </c>
      <c r="Y213" s="53" t="str">
        <f t="shared" si="139"/>
        <v>AMAN</v>
      </c>
      <c r="Z213" s="53">
        <f t="shared" si="140"/>
        <v>4</v>
      </c>
      <c r="AA213" s="53" t="str">
        <f t="shared" si="141"/>
        <v>WASPADA</v>
      </c>
      <c r="AB213" s="53" t="str">
        <f t="shared" si="142"/>
        <v>2</v>
      </c>
      <c r="AC213" s="57"/>
    </row>
    <row r="214" spans="1:29" s="1" customFormat="1" x14ac:dyDescent="0.35">
      <c r="A214" s="8">
        <v>9</v>
      </c>
      <c r="B214" s="9">
        <v>6306</v>
      </c>
      <c r="C214" s="10" t="s">
        <v>603</v>
      </c>
      <c r="D214" s="81">
        <v>6306090</v>
      </c>
      <c r="E214" s="93" t="s">
        <v>647</v>
      </c>
      <c r="F214" s="143">
        <v>300</v>
      </c>
      <c r="G214" s="143" t="s">
        <v>604</v>
      </c>
      <c r="H214" s="143" t="s">
        <v>604</v>
      </c>
      <c r="I214" s="143">
        <v>0</v>
      </c>
      <c r="J214" s="80">
        <v>0</v>
      </c>
      <c r="K214" s="87">
        <v>0</v>
      </c>
      <c r="L214" s="156">
        <v>0</v>
      </c>
      <c r="M214" s="87">
        <v>0</v>
      </c>
      <c r="N214" s="156">
        <v>0</v>
      </c>
      <c r="O214" s="87">
        <v>0</v>
      </c>
      <c r="P214" s="87">
        <v>0</v>
      </c>
      <c r="Q214" s="87">
        <v>0</v>
      </c>
      <c r="R214" s="49">
        <f t="shared" si="132"/>
        <v>100</v>
      </c>
      <c r="S214" s="52">
        <f t="shared" si="133"/>
        <v>-100</v>
      </c>
      <c r="T214" s="53">
        <f t="shared" si="134"/>
        <v>1</v>
      </c>
      <c r="U214" s="53" t="str">
        <f t="shared" si="135"/>
        <v>RENTAN</v>
      </c>
      <c r="V214" s="49">
        <f t="shared" si="136"/>
        <v>0</v>
      </c>
      <c r="W214" s="52">
        <f t="shared" si="137"/>
        <v>0</v>
      </c>
      <c r="X214" s="53">
        <f t="shared" si="138"/>
        <v>3</v>
      </c>
      <c r="Y214" s="53" t="str">
        <f t="shared" si="139"/>
        <v>AMAN</v>
      </c>
      <c r="Z214" s="53">
        <f t="shared" si="140"/>
        <v>4</v>
      </c>
      <c r="AA214" s="53" t="str">
        <f t="shared" si="141"/>
        <v>WASPADA</v>
      </c>
      <c r="AB214" s="53" t="str">
        <f t="shared" si="142"/>
        <v>2</v>
      </c>
      <c r="AC214" s="57"/>
    </row>
    <row r="215" spans="1:29" s="1" customFormat="1" x14ac:dyDescent="0.35">
      <c r="A215" s="8">
        <v>10</v>
      </c>
      <c r="B215" s="9">
        <v>6306</v>
      </c>
      <c r="C215" s="10" t="s">
        <v>603</v>
      </c>
      <c r="D215" s="81">
        <v>6306091</v>
      </c>
      <c r="E215" s="93" t="s">
        <v>648</v>
      </c>
      <c r="F215" s="143">
        <v>320</v>
      </c>
      <c r="G215" s="143" t="s">
        <v>604</v>
      </c>
      <c r="H215" s="143" t="s">
        <v>604</v>
      </c>
      <c r="I215" s="143">
        <v>0</v>
      </c>
      <c r="J215" s="80">
        <v>0</v>
      </c>
      <c r="K215" s="87">
        <v>0</v>
      </c>
      <c r="L215" s="156">
        <v>0</v>
      </c>
      <c r="M215" s="87">
        <v>0</v>
      </c>
      <c r="N215" s="156">
        <v>0</v>
      </c>
      <c r="O215" s="87">
        <v>0</v>
      </c>
      <c r="P215" s="87">
        <v>0</v>
      </c>
      <c r="Q215" s="87">
        <v>0</v>
      </c>
      <c r="R215" s="49">
        <f t="shared" si="132"/>
        <v>106.66666666666667</v>
      </c>
      <c r="S215" s="52">
        <f t="shared" si="133"/>
        <v>-100</v>
      </c>
      <c r="T215" s="53">
        <f t="shared" si="134"/>
        <v>1</v>
      </c>
      <c r="U215" s="53" t="str">
        <f t="shared" si="135"/>
        <v>RENTAN</v>
      </c>
      <c r="V215" s="49">
        <f t="shared" si="136"/>
        <v>0</v>
      </c>
      <c r="W215" s="52">
        <f t="shared" si="137"/>
        <v>0</v>
      </c>
      <c r="X215" s="53">
        <f t="shared" si="138"/>
        <v>3</v>
      </c>
      <c r="Y215" s="53" t="str">
        <f t="shared" si="139"/>
        <v>AMAN</v>
      </c>
      <c r="Z215" s="53">
        <f t="shared" si="140"/>
        <v>4</v>
      </c>
      <c r="AA215" s="53" t="str">
        <f t="shared" si="141"/>
        <v>WASPADA</v>
      </c>
      <c r="AB215" s="53" t="str">
        <f t="shared" si="142"/>
        <v>2</v>
      </c>
      <c r="AC215" s="57"/>
    </row>
    <row r="216" spans="1:29" s="1" customFormat="1" x14ac:dyDescent="0.35">
      <c r="A216" s="8">
        <v>11</v>
      </c>
      <c r="B216" s="9">
        <v>6306</v>
      </c>
      <c r="C216" s="10" t="s">
        <v>603</v>
      </c>
      <c r="D216" s="81">
        <v>6306100</v>
      </c>
      <c r="E216" s="93" t="s">
        <v>649</v>
      </c>
      <c r="F216" s="143">
        <v>300</v>
      </c>
      <c r="G216" s="143" t="s">
        <v>604</v>
      </c>
      <c r="H216" s="143" t="s">
        <v>604</v>
      </c>
      <c r="I216" s="143">
        <v>0</v>
      </c>
      <c r="J216" s="80">
        <v>0</v>
      </c>
      <c r="K216" s="87">
        <v>0</v>
      </c>
      <c r="L216" s="156">
        <v>0</v>
      </c>
      <c r="M216" s="87">
        <v>0</v>
      </c>
      <c r="N216" s="156">
        <v>0</v>
      </c>
      <c r="O216" s="87">
        <v>0</v>
      </c>
      <c r="P216" s="87">
        <v>0</v>
      </c>
      <c r="Q216" s="87">
        <v>0</v>
      </c>
      <c r="R216" s="49">
        <f t="shared" si="132"/>
        <v>100</v>
      </c>
      <c r="S216" s="52">
        <f t="shared" si="133"/>
        <v>-100</v>
      </c>
      <c r="T216" s="53">
        <f t="shared" si="134"/>
        <v>1</v>
      </c>
      <c r="U216" s="53" t="str">
        <f t="shared" si="135"/>
        <v>RENTAN</v>
      </c>
      <c r="V216" s="49">
        <f t="shared" si="136"/>
        <v>0</v>
      </c>
      <c r="W216" s="52">
        <f t="shared" si="137"/>
        <v>0</v>
      </c>
      <c r="X216" s="53">
        <f t="shared" si="138"/>
        <v>3</v>
      </c>
      <c r="Y216" s="53" t="str">
        <f t="shared" si="139"/>
        <v>AMAN</v>
      </c>
      <c r="Z216" s="53">
        <f t="shared" si="140"/>
        <v>4</v>
      </c>
      <c r="AA216" s="53" t="str">
        <f t="shared" si="141"/>
        <v>WASPADA</v>
      </c>
      <c r="AB216" s="53" t="str">
        <f t="shared" si="142"/>
        <v>2</v>
      </c>
      <c r="AC216" s="57"/>
    </row>
    <row r="217" spans="1:29" s="46" customFormat="1" x14ac:dyDescent="0.35">
      <c r="A217" s="14"/>
      <c r="B217" s="9"/>
      <c r="C217" s="10" t="s">
        <v>603</v>
      </c>
      <c r="D217" s="15" t="s">
        <v>597</v>
      </c>
      <c r="E217" s="16" t="s">
        <v>597</v>
      </c>
      <c r="F217" s="75">
        <f t="shared" ref="F217:Q217" si="143">SUM(F206:F216)</f>
        <v>4465</v>
      </c>
      <c r="G217" s="75">
        <f t="shared" si="143"/>
        <v>4093</v>
      </c>
      <c r="H217" s="75">
        <f t="shared" si="143"/>
        <v>4097</v>
      </c>
      <c r="I217" s="75">
        <f t="shared" si="143"/>
        <v>1041</v>
      </c>
      <c r="J217" s="75">
        <f t="shared" si="143"/>
        <v>1659</v>
      </c>
      <c r="K217" s="75">
        <f t="shared" si="143"/>
        <v>1659</v>
      </c>
      <c r="L217" s="75">
        <f t="shared" si="143"/>
        <v>2.71</v>
      </c>
      <c r="M217" s="157">
        <f t="shared" si="143"/>
        <v>0</v>
      </c>
      <c r="N217" s="75">
        <f t="shared" si="143"/>
        <v>5.24</v>
      </c>
      <c r="O217" s="75">
        <f t="shared" si="143"/>
        <v>0</v>
      </c>
      <c r="P217" s="75">
        <f t="shared" si="143"/>
        <v>0</v>
      </c>
      <c r="Q217" s="75">
        <f t="shared" si="143"/>
        <v>0</v>
      </c>
      <c r="R217" s="50">
        <f t="shared" si="132"/>
        <v>3071</v>
      </c>
      <c r="S217" s="54">
        <f t="shared" si="133"/>
        <v>-45.978508629111033</v>
      </c>
      <c r="T217" s="55">
        <f t="shared" si="134"/>
        <v>1</v>
      </c>
      <c r="U217" s="55" t="str">
        <f t="shared" si="135"/>
        <v>RENTAN</v>
      </c>
      <c r="V217" s="50">
        <f t="shared" si="136"/>
        <v>1.59</v>
      </c>
      <c r="W217" s="56">
        <f>IF(ISERROR(((Q217-V217)/V217)*100),0,((Q217-V217)/V217)*100)+0.00001</f>
        <v>-99.999989999999997</v>
      </c>
      <c r="X217" s="55">
        <f t="shared" si="138"/>
        <v>3</v>
      </c>
      <c r="Y217" s="55" t="str">
        <f t="shared" si="139"/>
        <v>AMAN</v>
      </c>
      <c r="Z217" s="55">
        <f t="shared" si="140"/>
        <v>4</v>
      </c>
      <c r="AA217" s="55" t="str">
        <f t="shared" si="141"/>
        <v>WASPADA</v>
      </c>
      <c r="AB217" s="55" t="str">
        <f t="shared" si="142"/>
        <v>2</v>
      </c>
      <c r="AC217" s="58"/>
    </row>
  </sheetData>
  <mergeCells count="216">
    <mergeCell ref="Z203:AB204"/>
    <mergeCell ref="F204:J204"/>
    <mergeCell ref="K204:K205"/>
    <mergeCell ref="L204:P204"/>
    <mergeCell ref="Q204:Q205"/>
    <mergeCell ref="R204:R205"/>
    <mergeCell ref="S204:U204"/>
    <mergeCell ref="V204:V205"/>
    <mergeCell ref="W204:Y204"/>
    <mergeCell ref="A203:A205"/>
    <mergeCell ref="B203:B205"/>
    <mergeCell ref="C203:C205"/>
    <mergeCell ref="D203:D205"/>
    <mergeCell ref="E203:E205"/>
    <mergeCell ref="F185:K185"/>
    <mergeCell ref="L185:Q185"/>
    <mergeCell ref="R185:U185"/>
    <mergeCell ref="V185:Y185"/>
    <mergeCell ref="A185:A187"/>
    <mergeCell ref="B185:B187"/>
    <mergeCell ref="C185:C187"/>
    <mergeCell ref="D185:D187"/>
    <mergeCell ref="E185:E187"/>
    <mergeCell ref="F203:K203"/>
    <mergeCell ref="L203:Q203"/>
    <mergeCell ref="R203:U203"/>
    <mergeCell ref="V203:Y203"/>
    <mergeCell ref="Z185:AB186"/>
    <mergeCell ref="F186:J186"/>
    <mergeCell ref="K186:K187"/>
    <mergeCell ref="L186:P186"/>
    <mergeCell ref="Q186:Q187"/>
    <mergeCell ref="R186:R187"/>
    <mergeCell ref="S186:U186"/>
    <mergeCell ref="V186:V187"/>
    <mergeCell ref="W186:Y186"/>
    <mergeCell ref="Z167:AB168"/>
    <mergeCell ref="F168:J168"/>
    <mergeCell ref="K168:K169"/>
    <mergeCell ref="L168:P168"/>
    <mergeCell ref="Q168:Q169"/>
    <mergeCell ref="R168:R169"/>
    <mergeCell ref="S168:U168"/>
    <mergeCell ref="V168:V169"/>
    <mergeCell ref="W168:Y168"/>
    <mergeCell ref="A167:A169"/>
    <mergeCell ref="B167:B169"/>
    <mergeCell ref="C167:C169"/>
    <mergeCell ref="D167:D169"/>
    <mergeCell ref="E167:E169"/>
    <mergeCell ref="F149:K149"/>
    <mergeCell ref="L149:Q149"/>
    <mergeCell ref="R149:U149"/>
    <mergeCell ref="V149:Y149"/>
    <mergeCell ref="A149:A151"/>
    <mergeCell ref="B149:B151"/>
    <mergeCell ref="C149:C151"/>
    <mergeCell ref="D149:D151"/>
    <mergeCell ref="E149:E151"/>
    <mergeCell ref="F167:K167"/>
    <mergeCell ref="L167:Q167"/>
    <mergeCell ref="R167:U167"/>
    <mergeCell ref="V167:Y167"/>
    <mergeCell ref="Z149:AB150"/>
    <mergeCell ref="F150:J150"/>
    <mergeCell ref="K150:K151"/>
    <mergeCell ref="L150:P150"/>
    <mergeCell ref="Q150:Q151"/>
    <mergeCell ref="R150:R151"/>
    <mergeCell ref="S150:U150"/>
    <mergeCell ref="V150:V151"/>
    <mergeCell ref="W150:Y150"/>
    <mergeCell ref="R76:U76"/>
    <mergeCell ref="V76:Y76"/>
    <mergeCell ref="Z76:AB77"/>
    <mergeCell ref="F77:J77"/>
    <mergeCell ref="K77:K78"/>
    <mergeCell ref="L77:P77"/>
    <mergeCell ref="Q77:Q78"/>
    <mergeCell ref="R77:R78"/>
    <mergeCell ref="S77:U77"/>
    <mergeCell ref="V77:V78"/>
    <mergeCell ref="W77:Y77"/>
    <mergeCell ref="A131:A133"/>
    <mergeCell ref="B131:B133"/>
    <mergeCell ref="C131:C133"/>
    <mergeCell ref="D131:D133"/>
    <mergeCell ref="E131:E133"/>
    <mergeCell ref="F113:K113"/>
    <mergeCell ref="L113:Q113"/>
    <mergeCell ref="R113:U113"/>
    <mergeCell ref="V113:Y113"/>
    <mergeCell ref="A113:A115"/>
    <mergeCell ref="B113:B115"/>
    <mergeCell ref="C113:C115"/>
    <mergeCell ref="D113:D115"/>
    <mergeCell ref="E113:E115"/>
    <mergeCell ref="Z131:AB132"/>
    <mergeCell ref="F132:J132"/>
    <mergeCell ref="K132:K133"/>
    <mergeCell ref="L132:P132"/>
    <mergeCell ref="Q132:Q133"/>
    <mergeCell ref="R132:R133"/>
    <mergeCell ref="S132:U132"/>
    <mergeCell ref="V132:V133"/>
    <mergeCell ref="W132:Y132"/>
    <mergeCell ref="F131:K131"/>
    <mergeCell ref="L131:Q131"/>
    <mergeCell ref="R131:U131"/>
    <mergeCell ref="V131:Y131"/>
    <mergeCell ref="Z113:AB114"/>
    <mergeCell ref="F114:J114"/>
    <mergeCell ref="K114:K115"/>
    <mergeCell ref="L114:P114"/>
    <mergeCell ref="Q114:Q115"/>
    <mergeCell ref="R114:R115"/>
    <mergeCell ref="S114:U114"/>
    <mergeCell ref="V114:V115"/>
    <mergeCell ref="W114:Y114"/>
    <mergeCell ref="Z95:AB96"/>
    <mergeCell ref="F96:J96"/>
    <mergeCell ref="K96:K97"/>
    <mergeCell ref="L96:P96"/>
    <mergeCell ref="Q96:Q97"/>
    <mergeCell ref="R96:R97"/>
    <mergeCell ref="S96:U96"/>
    <mergeCell ref="V96:V97"/>
    <mergeCell ref="W96:Y96"/>
    <mergeCell ref="F95:K95"/>
    <mergeCell ref="A95:A97"/>
    <mergeCell ref="B95:B97"/>
    <mergeCell ref="C95:C97"/>
    <mergeCell ref="D95:D97"/>
    <mergeCell ref="E95:E97"/>
    <mergeCell ref="F57:K57"/>
    <mergeCell ref="L57:Q57"/>
    <mergeCell ref="R57:U57"/>
    <mergeCell ref="V57:Y57"/>
    <mergeCell ref="A57:A59"/>
    <mergeCell ref="B57:B59"/>
    <mergeCell ref="C57:C59"/>
    <mergeCell ref="D57:D59"/>
    <mergeCell ref="E57:E59"/>
    <mergeCell ref="L95:Q95"/>
    <mergeCell ref="R95:U95"/>
    <mergeCell ref="V95:Y95"/>
    <mergeCell ref="A76:A78"/>
    <mergeCell ref="B76:B78"/>
    <mergeCell ref="C76:C78"/>
    <mergeCell ref="D76:D78"/>
    <mergeCell ref="E76:E78"/>
    <mergeCell ref="F76:K76"/>
    <mergeCell ref="L76:Q76"/>
    <mergeCell ref="Z57:AB58"/>
    <mergeCell ref="F58:J58"/>
    <mergeCell ref="K58:K59"/>
    <mergeCell ref="L58:P58"/>
    <mergeCell ref="Q58:Q59"/>
    <mergeCell ref="R58:R59"/>
    <mergeCell ref="S58:U58"/>
    <mergeCell ref="V58:V59"/>
    <mergeCell ref="W58:Y58"/>
    <mergeCell ref="F39:K39"/>
    <mergeCell ref="L39:Q39"/>
    <mergeCell ref="R39:U39"/>
    <mergeCell ref="V39:Y39"/>
    <mergeCell ref="Z39:AB40"/>
    <mergeCell ref="F40:J40"/>
    <mergeCell ref="K40:K41"/>
    <mergeCell ref="L40:P40"/>
    <mergeCell ref="Q40:Q41"/>
    <mergeCell ref="R40:R41"/>
    <mergeCell ref="S40:U40"/>
    <mergeCell ref="V40:V41"/>
    <mergeCell ref="W40:Y40"/>
    <mergeCell ref="A39:A41"/>
    <mergeCell ref="B39:B41"/>
    <mergeCell ref="C39:C41"/>
    <mergeCell ref="D39:D41"/>
    <mergeCell ref="E39:E41"/>
    <mergeCell ref="A3:A5"/>
    <mergeCell ref="B3:B5"/>
    <mergeCell ref="C3:C5"/>
    <mergeCell ref="D3:D5"/>
    <mergeCell ref="E3:E5"/>
    <mergeCell ref="A21:A23"/>
    <mergeCell ref="B21:B23"/>
    <mergeCell ref="C21:C23"/>
    <mergeCell ref="D21:D23"/>
    <mergeCell ref="E21:E23"/>
    <mergeCell ref="Z3:AB4"/>
    <mergeCell ref="F4:J4"/>
    <mergeCell ref="K4:K5"/>
    <mergeCell ref="L4:P4"/>
    <mergeCell ref="Q4:Q5"/>
    <mergeCell ref="R4:R5"/>
    <mergeCell ref="S4:U4"/>
    <mergeCell ref="F3:K3"/>
    <mergeCell ref="V4:V5"/>
    <mergeCell ref="W4:Y4"/>
    <mergeCell ref="L3:Q3"/>
    <mergeCell ref="R3:U3"/>
    <mergeCell ref="V3:Y3"/>
    <mergeCell ref="F21:K21"/>
    <mergeCell ref="F22:J22"/>
    <mergeCell ref="K22:K23"/>
    <mergeCell ref="L21:Q21"/>
    <mergeCell ref="R21:U21"/>
    <mergeCell ref="V21:Y21"/>
    <mergeCell ref="Z21:AB22"/>
    <mergeCell ref="L22:P22"/>
    <mergeCell ref="Q22:Q23"/>
    <mergeCell ref="R22:R23"/>
    <mergeCell ref="S22:U22"/>
    <mergeCell ref="V22:V23"/>
    <mergeCell ref="W22:Y22"/>
  </mergeCells>
  <conditionalFormatting sqref="AA5 AA6:AB17">
    <cfRule type="cellIs" dxfId="179" priority="37" operator="equal">
      <formula>"AMAN"</formula>
    </cfRule>
    <cfRule type="cellIs" dxfId="178" priority="38" operator="equal">
      <formula>"WASPADA"</formula>
    </cfRule>
    <cfRule type="cellIs" dxfId="177" priority="39" operator="equal">
      <formula>"RENTAN"</formula>
    </cfRule>
  </conditionalFormatting>
  <conditionalFormatting sqref="AA23 AA24:AB35">
    <cfRule type="cellIs" dxfId="176" priority="31" operator="equal">
      <formula>"AMAN"</formula>
    </cfRule>
    <cfRule type="cellIs" dxfId="175" priority="32" operator="equal">
      <formula>"WASPADA"</formula>
    </cfRule>
    <cfRule type="cellIs" dxfId="174" priority="33" operator="equal">
      <formula>"RENTAN"</formula>
    </cfRule>
  </conditionalFormatting>
  <conditionalFormatting sqref="AA41 AA42:AB53">
    <cfRule type="cellIs" dxfId="173" priority="28" operator="equal">
      <formula>"AMAN"</formula>
    </cfRule>
    <cfRule type="cellIs" dxfId="172" priority="29" operator="equal">
      <formula>"WASPADA"</formula>
    </cfRule>
    <cfRule type="cellIs" dxfId="171" priority="30" operator="equal">
      <formula>"RENTAN"</formula>
    </cfRule>
  </conditionalFormatting>
  <conditionalFormatting sqref="AA59 AA60:AB75">
    <cfRule type="cellIs" dxfId="170" priority="25" operator="equal">
      <formula>"AMAN"</formula>
    </cfRule>
    <cfRule type="cellIs" dxfId="169" priority="26" operator="equal">
      <formula>"WASPADA"</formula>
    </cfRule>
    <cfRule type="cellIs" dxfId="168" priority="27" operator="equal">
      <formula>"RENTAN"</formula>
    </cfRule>
  </conditionalFormatting>
  <conditionalFormatting sqref="AA78 AA79:AB90">
    <cfRule type="cellIs" dxfId="167" priority="13" operator="equal">
      <formula>"AMAN"</formula>
    </cfRule>
    <cfRule type="cellIs" dxfId="166" priority="14" operator="equal">
      <formula>"WASPADA"</formula>
    </cfRule>
    <cfRule type="cellIs" dxfId="165" priority="15" operator="equal">
      <formula>"RENTAN"</formula>
    </cfRule>
  </conditionalFormatting>
  <conditionalFormatting sqref="AA97 AA98:AB109">
    <cfRule type="cellIs" dxfId="164" priority="22" operator="equal">
      <formula>"AMAN"</formula>
    </cfRule>
    <cfRule type="cellIs" dxfId="163" priority="23" operator="equal">
      <formula>"WASPADA"</formula>
    </cfRule>
    <cfRule type="cellIs" dxfId="162" priority="24" operator="equal">
      <formula>"RENTAN"</formula>
    </cfRule>
  </conditionalFormatting>
  <conditionalFormatting sqref="AA115 AA116:AB127">
    <cfRule type="cellIs" dxfId="161" priority="19" operator="equal">
      <formula>"AMAN"</formula>
    </cfRule>
    <cfRule type="cellIs" dxfId="160" priority="20" operator="equal">
      <formula>"WASPADA"</formula>
    </cfRule>
    <cfRule type="cellIs" dxfId="159" priority="21" operator="equal">
      <formula>"RENTAN"</formula>
    </cfRule>
  </conditionalFormatting>
  <conditionalFormatting sqref="AA133 AA134:AB145">
    <cfRule type="cellIs" dxfId="158" priority="16" operator="equal">
      <formula>"AMAN"</formula>
    </cfRule>
    <cfRule type="cellIs" dxfId="157" priority="17" operator="equal">
      <formula>"WASPADA"</formula>
    </cfRule>
    <cfRule type="cellIs" dxfId="156" priority="18" operator="equal">
      <formula>"RENTAN"</formula>
    </cfRule>
  </conditionalFormatting>
  <conditionalFormatting sqref="AA151 AA152:AB163">
    <cfRule type="cellIs" dxfId="155" priority="10" operator="equal">
      <formula>"AMAN"</formula>
    </cfRule>
    <cfRule type="cellIs" dxfId="154" priority="11" operator="equal">
      <formula>"WASPADA"</formula>
    </cfRule>
    <cfRule type="cellIs" dxfId="153" priority="12" operator="equal">
      <formula>"RENTAN"</formula>
    </cfRule>
  </conditionalFormatting>
  <conditionalFormatting sqref="AA169 AA170:AB181">
    <cfRule type="cellIs" dxfId="152" priority="7" operator="equal">
      <formula>"AMAN"</formula>
    </cfRule>
    <cfRule type="cellIs" dxfId="151" priority="8" operator="equal">
      <formula>"WASPADA"</formula>
    </cfRule>
    <cfRule type="cellIs" dxfId="150" priority="9" operator="equal">
      <formula>"RENTAN"</formula>
    </cfRule>
  </conditionalFormatting>
  <conditionalFormatting sqref="AA187 AA188:AB199">
    <cfRule type="cellIs" dxfId="149" priority="4" operator="equal">
      <formula>"AMAN"</formula>
    </cfRule>
    <cfRule type="cellIs" dxfId="148" priority="5" operator="equal">
      <formula>"WASPADA"</formula>
    </cfRule>
    <cfRule type="cellIs" dxfId="147" priority="6" operator="equal">
      <formula>"RENTAN"</formula>
    </cfRule>
  </conditionalFormatting>
  <conditionalFormatting sqref="AA205 AA206:AB217">
    <cfRule type="cellIs" dxfId="146" priority="1" operator="equal">
      <formula>"AMAN"</formula>
    </cfRule>
    <cfRule type="cellIs" dxfId="145" priority="2" operator="equal">
      <formula>"WASPADA"</formula>
    </cfRule>
    <cfRule type="cellIs" dxfId="144" priority="3" operator="equal">
      <formula>"RENTAN"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18CDA-E77B-4F16-A690-5A766E6E73F7}">
  <sheetPr>
    <tabColor rgb="FF00B050"/>
  </sheetPr>
  <dimension ref="A1:AY219"/>
  <sheetViews>
    <sheetView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J10" sqref="J10"/>
    </sheetView>
  </sheetViews>
  <sheetFormatPr defaultColWidth="9" defaultRowHeight="14.5" x14ac:dyDescent="0.35"/>
  <cols>
    <col min="1" max="1" width="5.26953125" style="65" customWidth="1"/>
    <col min="2" max="2" width="10.7265625" style="65" customWidth="1"/>
    <col min="3" max="3" width="24.26953125" style="65" hidden="1" customWidth="1"/>
    <col min="4" max="4" width="21.26953125" style="65" hidden="1" customWidth="1"/>
    <col min="5" max="5" width="25.26953125" style="65" customWidth="1"/>
    <col min="6" max="6" width="17.26953125" style="65" customWidth="1"/>
    <col min="7" max="7" width="20" style="65" customWidth="1"/>
    <col min="8" max="8" width="18.453125" style="65" customWidth="1"/>
    <col min="9" max="10" width="15.54296875" style="65" customWidth="1"/>
    <col min="11" max="11" width="12.54296875" style="65" customWidth="1"/>
    <col min="12" max="12" width="13.26953125" style="65" customWidth="1"/>
    <col min="13" max="13" width="14.7265625" style="65" customWidth="1"/>
    <col min="14" max="14" width="12.453125" style="65" customWidth="1"/>
    <col min="15" max="15" width="13.7265625" style="65" customWidth="1"/>
    <col min="16" max="16" width="14.7265625" style="65" customWidth="1"/>
    <col min="17" max="17" width="13.26953125" style="65" customWidth="1"/>
    <col min="18" max="18" width="12.7265625" style="65" customWidth="1"/>
    <col min="19" max="19" width="14.54296875" style="65" customWidth="1"/>
    <col min="20" max="20" width="13.7265625" style="65" customWidth="1"/>
    <col min="21" max="21" width="13.54296875" style="65" customWidth="1"/>
    <col min="22" max="22" width="13.26953125" style="65" customWidth="1"/>
    <col min="23" max="23" width="14" style="65" customWidth="1"/>
    <col min="24" max="24" width="14.54296875" style="65" customWidth="1"/>
    <col min="25" max="25" width="13.26953125" style="65" customWidth="1"/>
    <col min="26" max="26" width="12.26953125" style="65" customWidth="1"/>
    <col min="27" max="27" width="12.7265625" style="65" customWidth="1"/>
    <col min="28" max="28" width="13.54296875" style="65" customWidth="1"/>
    <col min="29" max="29" width="12.7265625" style="65" customWidth="1"/>
    <col min="30" max="30" width="10.7265625" style="69" customWidth="1"/>
    <col min="31" max="31" width="10.7265625" style="70" customWidth="1"/>
    <col min="32" max="32" width="10.7265625" style="65" customWidth="1"/>
    <col min="33" max="33" width="10.7265625" style="69" customWidth="1"/>
    <col min="34" max="34" width="10.7265625" style="70" customWidth="1"/>
    <col min="35" max="35" width="10.7265625" style="65" customWidth="1"/>
    <col min="36" max="36" width="10.7265625" style="69" customWidth="1"/>
    <col min="37" max="37" width="10.7265625" style="70" customWidth="1"/>
    <col min="38" max="38" width="10.7265625" style="65" customWidth="1"/>
    <col min="39" max="39" width="10.7265625" style="69" customWidth="1"/>
    <col min="40" max="40" width="10.7265625" style="70" customWidth="1"/>
    <col min="41" max="41" width="10.7265625" style="65" customWidth="1"/>
    <col min="42" max="42" width="10.7265625" style="69" customWidth="1"/>
    <col min="43" max="43" width="10.7265625" style="70" customWidth="1"/>
    <col min="44" max="44" width="10.7265625" style="65" customWidth="1"/>
    <col min="45" max="45" width="10.7265625" style="69" customWidth="1"/>
    <col min="46" max="46" width="10.7265625" style="70" customWidth="1"/>
    <col min="47" max="47" width="10.7265625" style="65" customWidth="1"/>
    <col min="48" max="50" width="10.7265625" style="64" customWidth="1"/>
    <col min="51" max="51" width="9" style="65" customWidth="1"/>
    <col min="52" max="16384" width="9" style="65"/>
  </cols>
  <sheetData>
    <row r="1" spans="1:51" ht="18.5" x14ac:dyDescent="0.35">
      <c r="A1" s="307" t="s">
        <v>599</v>
      </c>
      <c r="B1" s="307"/>
      <c r="C1" s="307"/>
      <c r="D1" s="307"/>
      <c r="E1" s="307"/>
      <c r="F1" s="60"/>
      <c r="G1" s="60"/>
      <c r="H1" s="61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2"/>
      <c r="AE1" s="63"/>
      <c r="AF1" s="60"/>
      <c r="AG1" s="62"/>
      <c r="AH1" s="63"/>
      <c r="AI1" s="60"/>
      <c r="AJ1" s="62"/>
      <c r="AK1" s="63"/>
      <c r="AL1" s="60"/>
      <c r="AM1" s="62"/>
      <c r="AN1" s="63"/>
      <c r="AO1" s="60"/>
      <c r="AP1" s="62"/>
      <c r="AQ1" s="63"/>
      <c r="AR1" s="60"/>
      <c r="AS1" s="62"/>
      <c r="AT1" s="63"/>
      <c r="AU1" s="60"/>
    </row>
    <row r="2" spans="1:51" ht="18.5" x14ac:dyDescent="0.35">
      <c r="A2" s="196"/>
      <c r="B2" s="196"/>
      <c r="C2" s="196"/>
      <c r="D2" s="196"/>
      <c r="E2" s="196"/>
      <c r="F2" s="60"/>
      <c r="G2" s="60"/>
      <c r="H2" s="61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2"/>
      <c r="AE2" s="63"/>
      <c r="AF2" s="60"/>
      <c r="AG2" s="62"/>
      <c r="AH2" s="63"/>
      <c r="AI2" s="60"/>
      <c r="AJ2" s="62"/>
      <c r="AK2" s="63"/>
      <c r="AL2" s="60"/>
      <c r="AM2" s="62"/>
      <c r="AN2" s="63"/>
      <c r="AO2" s="60"/>
      <c r="AP2" s="62"/>
      <c r="AQ2" s="63"/>
      <c r="AR2" s="60"/>
      <c r="AS2" s="62"/>
      <c r="AT2" s="63"/>
      <c r="AU2" s="60"/>
    </row>
    <row r="3" spans="1:51" ht="18.5" x14ac:dyDescent="0.35">
      <c r="A3" s="196" t="s">
        <v>789</v>
      </c>
      <c r="B3" s="196"/>
      <c r="C3" s="196"/>
      <c r="D3" s="196"/>
      <c r="E3" s="196"/>
      <c r="F3" s="60"/>
      <c r="G3" s="60"/>
      <c r="H3" s="61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2"/>
      <c r="AE3" s="63"/>
      <c r="AF3" s="60"/>
      <c r="AG3" s="62"/>
      <c r="AH3" s="63"/>
      <c r="AI3" s="60"/>
      <c r="AJ3" s="62"/>
      <c r="AK3" s="63"/>
      <c r="AL3" s="60"/>
      <c r="AM3" s="62"/>
      <c r="AN3" s="63"/>
      <c r="AO3" s="60"/>
      <c r="AP3" s="62"/>
      <c r="AQ3" s="63"/>
      <c r="AR3" s="60"/>
      <c r="AS3" s="62"/>
      <c r="AT3" s="63"/>
      <c r="AU3" s="60"/>
    </row>
    <row r="4" spans="1:51" x14ac:dyDescent="0.35">
      <c r="A4" s="66"/>
      <c r="B4" s="76"/>
      <c r="C4" s="66"/>
      <c r="D4" s="66"/>
      <c r="E4" s="66"/>
      <c r="F4" s="66"/>
      <c r="G4" s="66"/>
      <c r="H4" s="61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2"/>
      <c r="AE4" s="63"/>
      <c r="AF4" s="66"/>
      <c r="AG4" s="62"/>
      <c r="AH4" s="63"/>
      <c r="AI4" s="66"/>
      <c r="AJ4" s="62"/>
      <c r="AK4" s="63"/>
      <c r="AL4" s="66"/>
      <c r="AM4" s="62"/>
      <c r="AN4" s="63"/>
      <c r="AO4" s="66"/>
      <c r="AP4" s="62"/>
      <c r="AQ4" s="63"/>
      <c r="AR4" s="66"/>
      <c r="AS4" s="62"/>
      <c r="AT4" s="63"/>
      <c r="AU4" s="66"/>
    </row>
    <row r="5" spans="1:51" s="36" customFormat="1" ht="31.15" customHeight="1" x14ac:dyDescent="0.35">
      <c r="A5" s="308" t="s">
        <v>1</v>
      </c>
      <c r="B5" s="309" t="s">
        <v>602</v>
      </c>
      <c r="C5" s="310" t="s">
        <v>3</v>
      </c>
      <c r="D5" s="313" t="s">
        <v>600</v>
      </c>
      <c r="E5" s="316" t="s">
        <v>601</v>
      </c>
      <c r="F5" s="323" t="s">
        <v>564</v>
      </c>
      <c r="G5" s="324"/>
      <c r="H5" s="324"/>
      <c r="I5" s="323" t="s">
        <v>8</v>
      </c>
      <c r="J5" s="325" t="s">
        <v>565</v>
      </c>
      <c r="K5" s="326"/>
      <c r="L5" s="326"/>
      <c r="M5" s="325" t="s">
        <v>8</v>
      </c>
      <c r="N5" s="303" t="s">
        <v>566</v>
      </c>
      <c r="O5" s="304"/>
      <c r="P5" s="304"/>
      <c r="Q5" s="303" t="s">
        <v>8</v>
      </c>
      <c r="R5" s="319" t="s">
        <v>567</v>
      </c>
      <c r="S5" s="320"/>
      <c r="T5" s="320"/>
      <c r="U5" s="319" t="s">
        <v>8</v>
      </c>
      <c r="V5" s="321" t="s">
        <v>568</v>
      </c>
      <c r="W5" s="322"/>
      <c r="X5" s="322"/>
      <c r="Y5" s="321" t="s">
        <v>8</v>
      </c>
      <c r="Z5" s="297" t="s">
        <v>569</v>
      </c>
      <c r="AA5" s="306"/>
      <c r="AB5" s="306"/>
      <c r="AC5" s="297" t="s">
        <v>8</v>
      </c>
      <c r="AD5" s="299" t="s">
        <v>570</v>
      </c>
      <c r="AE5" s="300"/>
      <c r="AF5" s="301"/>
      <c r="AG5" s="299" t="s">
        <v>571</v>
      </c>
      <c r="AH5" s="300"/>
      <c r="AI5" s="301"/>
      <c r="AJ5" s="299" t="s">
        <v>572</v>
      </c>
      <c r="AK5" s="300"/>
      <c r="AL5" s="301"/>
      <c r="AM5" s="299" t="s">
        <v>573</v>
      </c>
      <c r="AN5" s="300"/>
      <c r="AO5" s="301"/>
      <c r="AP5" s="299" t="s">
        <v>574</v>
      </c>
      <c r="AQ5" s="300"/>
      <c r="AR5" s="301"/>
      <c r="AS5" s="299" t="s">
        <v>575</v>
      </c>
      <c r="AT5" s="300"/>
      <c r="AU5" s="301"/>
      <c r="AV5" s="305" t="s">
        <v>576</v>
      </c>
      <c r="AW5" s="305"/>
      <c r="AX5" s="305"/>
    </row>
    <row r="6" spans="1:51" s="36" customFormat="1" ht="15.5" x14ac:dyDescent="0.35">
      <c r="A6" s="308"/>
      <c r="B6" s="309"/>
      <c r="C6" s="311"/>
      <c r="D6" s="314"/>
      <c r="E6" s="317"/>
      <c r="F6" s="324"/>
      <c r="G6" s="324"/>
      <c r="H6" s="324"/>
      <c r="I6" s="323"/>
      <c r="J6" s="326"/>
      <c r="K6" s="326"/>
      <c r="L6" s="326"/>
      <c r="M6" s="325"/>
      <c r="N6" s="304"/>
      <c r="O6" s="304"/>
      <c r="P6" s="304"/>
      <c r="Q6" s="303"/>
      <c r="R6" s="320"/>
      <c r="S6" s="320"/>
      <c r="T6" s="320"/>
      <c r="U6" s="319"/>
      <c r="V6" s="322"/>
      <c r="W6" s="322"/>
      <c r="X6" s="322"/>
      <c r="Y6" s="321"/>
      <c r="Z6" s="306"/>
      <c r="AA6" s="306"/>
      <c r="AB6" s="306"/>
      <c r="AC6" s="297"/>
      <c r="AD6" s="298" t="s">
        <v>577</v>
      </c>
      <c r="AE6" s="302" t="s">
        <v>11</v>
      </c>
      <c r="AF6" s="298" t="s">
        <v>12</v>
      </c>
      <c r="AG6" s="298" t="s">
        <v>577</v>
      </c>
      <c r="AH6" s="302" t="s">
        <v>11</v>
      </c>
      <c r="AI6" s="298" t="s">
        <v>12</v>
      </c>
      <c r="AJ6" s="298" t="s">
        <v>577</v>
      </c>
      <c r="AK6" s="302" t="s">
        <v>11</v>
      </c>
      <c r="AL6" s="298" t="s">
        <v>12</v>
      </c>
      <c r="AM6" s="298" t="s">
        <v>577</v>
      </c>
      <c r="AN6" s="302" t="s">
        <v>11</v>
      </c>
      <c r="AO6" s="298" t="s">
        <v>12</v>
      </c>
      <c r="AP6" s="298" t="s">
        <v>577</v>
      </c>
      <c r="AQ6" s="302" t="s">
        <v>11</v>
      </c>
      <c r="AR6" s="298" t="s">
        <v>12</v>
      </c>
      <c r="AS6" s="298" t="s">
        <v>577</v>
      </c>
      <c r="AT6" s="302" t="s">
        <v>11</v>
      </c>
      <c r="AU6" s="298" t="s">
        <v>12</v>
      </c>
      <c r="AV6" s="305"/>
      <c r="AW6" s="305"/>
      <c r="AX6" s="305"/>
    </row>
    <row r="7" spans="1:51" s="36" customFormat="1" ht="15.5" x14ac:dyDescent="0.35">
      <c r="A7" s="308"/>
      <c r="B7" s="309"/>
      <c r="C7" s="312"/>
      <c r="D7" s="315"/>
      <c r="E7" s="318"/>
      <c r="F7" s="71">
        <v>45200</v>
      </c>
      <c r="G7" s="71" t="s">
        <v>739</v>
      </c>
      <c r="H7" s="71">
        <v>45261</v>
      </c>
      <c r="I7" s="71">
        <v>45292</v>
      </c>
      <c r="J7" s="78">
        <v>45200</v>
      </c>
      <c r="K7" s="78" t="s">
        <v>739</v>
      </c>
      <c r="L7" s="78">
        <v>45627</v>
      </c>
      <c r="M7" s="78">
        <v>45292</v>
      </c>
      <c r="N7" s="197">
        <v>45200</v>
      </c>
      <c r="O7" s="197" t="s">
        <v>739</v>
      </c>
      <c r="P7" s="197">
        <v>45627</v>
      </c>
      <c r="Q7" s="197">
        <v>45292</v>
      </c>
      <c r="R7" s="198">
        <v>45200</v>
      </c>
      <c r="S7" s="198" t="s">
        <v>739</v>
      </c>
      <c r="T7" s="198">
        <v>45627</v>
      </c>
      <c r="U7" s="198">
        <v>45292</v>
      </c>
      <c r="V7" s="37">
        <v>45200</v>
      </c>
      <c r="W7" s="37" t="s">
        <v>739</v>
      </c>
      <c r="X7" s="37">
        <v>45627</v>
      </c>
      <c r="Y7" s="37">
        <v>45292</v>
      </c>
      <c r="Z7" s="199">
        <v>45200</v>
      </c>
      <c r="AA7" s="199" t="s">
        <v>739</v>
      </c>
      <c r="AB7" s="199">
        <v>45261</v>
      </c>
      <c r="AC7" s="199">
        <v>45292</v>
      </c>
      <c r="AD7" s="298"/>
      <c r="AE7" s="302"/>
      <c r="AF7" s="298"/>
      <c r="AG7" s="298"/>
      <c r="AH7" s="302"/>
      <c r="AI7" s="298"/>
      <c r="AJ7" s="298"/>
      <c r="AK7" s="302"/>
      <c r="AL7" s="298"/>
      <c r="AM7" s="298"/>
      <c r="AN7" s="302"/>
      <c r="AO7" s="298"/>
      <c r="AP7" s="298"/>
      <c r="AQ7" s="302"/>
      <c r="AR7" s="298"/>
      <c r="AS7" s="298"/>
      <c r="AT7" s="302"/>
      <c r="AU7" s="298"/>
      <c r="AV7" s="59" t="s">
        <v>578</v>
      </c>
      <c r="AW7" s="59" t="s">
        <v>579</v>
      </c>
      <c r="AX7" s="59" t="s">
        <v>580</v>
      </c>
      <c r="AY7" s="43"/>
    </row>
    <row r="8" spans="1:51" x14ac:dyDescent="0.35">
      <c r="A8" s="8">
        <v>1</v>
      </c>
      <c r="B8" s="9">
        <v>6306</v>
      </c>
      <c r="C8" s="10" t="s">
        <v>603</v>
      </c>
      <c r="D8" s="81">
        <v>6306010</v>
      </c>
      <c r="E8" s="93" t="s">
        <v>639</v>
      </c>
      <c r="F8" s="88">
        <f>F12</f>
        <v>11000</v>
      </c>
      <c r="G8" s="88">
        <f>G12</f>
        <v>11000</v>
      </c>
      <c r="H8" s="88">
        <f>H12</f>
        <v>11000</v>
      </c>
      <c r="I8" s="88">
        <f>I12</f>
        <v>11000</v>
      </c>
      <c r="J8" s="72">
        <f>J12+2000</f>
        <v>8000</v>
      </c>
      <c r="K8" s="72">
        <f>K12+2000</f>
        <v>8000</v>
      </c>
      <c r="L8" s="72">
        <f>L12+2000</f>
        <v>8000</v>
      </c>
      <c r="M8" s="72">
        <f>M12+2000</f>
        <v>8000</v>
      </c>
      <c r="N8" s="72">
        <f>N12+1000</f>
        <v>16220</v>
      </c>
      <c r="O8" s="72">
        <f>O12+1000</f>
        <v>17100</v>
      </c>
      <c r="P8" s="72">
        <f>P12+1000</f>
        <v>17500</v>
      </c>
      <c r="Q8" s="72">
        <f>Q12+1000</f>
        <v>18300</v>
      </c>
      <c r="R8" s="72">
        <f>R12+500</f>
        <v>17500</v>
      </c>
      <c r="S8" s="72">
        <f>S12+500</f>
        <v>17500</v>
      </c>
      <c r="T8" s="72">
        <f>T12+500</f>
        <v>17500</v>
      </c>
      <c r="U8" s="72">
        <f>U12+500</f>
        <v>17500</v>
      </c>
      <c r="V8" s="72">
        <f>V12+1000</f>
        <v>40050</v>
      </c>
      <c r="W8" s="72">
        <f>W12+1000</f>
        <v>37650</v>
      </c>
      <c r="X8" s="72">
        <f>X12+1000</f>
        <v>44200</v>
      </c>
      <c r="Y8" s="72">
        <f>Y12+1000</f>
        <v>44750</v>
      </c>
      <c r="Z8" s="72">
        <f>Z12+500</f>
        <v>31000</v>
      </c>
      <c r="AA8" s="72">
        <f>AA12+500</f>
        <v>30900</v>
      </c>
      <c r="AB8" s="72">
        <f>AB12+500</f>
        <v>30500</v>
      </c>
      <c r="AC8" s="72">
        <f>AC12+500</f>
        <v>30500</v>
      </c>
      <c r="AD8" s="38">
        <f t="shared" ref="AD8:AD19" si="0">IF(ISERROR(AVERAGE(F8:H8)),0,AVERAGE(F8:H8))</f>
        <v>11000</v>
      </c>
      <c r="AE8" s="39">
        <f t="shared" ref="AE8:AE19" si="1">IF(ISERROR(((I8-AD8)/AD8)*100),0,((I8-AD8)/AD8)*100)</f>
        <v>0</v>
      </c>
      <c r="AF8" s="40">
        <f t="shared" ref="AF8:AF19" si="2">IF(AE8="","",IF(AE8&gt;10,1,IF(AE8&lt;5,3,2)))</f>
        <v>3</v>
      </c>
      <c r="AG8" s="38">
        <f t="shared" ref="AG8:AG19" si="3">IF(ISERROR(AVERAGE(J8:L8)),0,AVERAGE(J8:L8))</f>
        <v>8000</v>
      </c>
      <c r="AH8" s="39">
        <f t="shared" ref="AH8:AH19" si="4">IF(ISERROR(((M8-AG8)/AG8)*100),0,((M8-AG8)/AG8)*100)</f>
        <v>0</v>
      </c>
      <c r="AI8" s="40">
        <f t="shared" ref="AI8:AI19" si="5">IF(AH8="","",IF(AH8&gt;15,1,IF(AH8&lt;5,3,2)))</f>
        <v>3</v>
      </c>
      <c r="AJ8" s="38">
        <f t="shared" ref="AJ8:AJ19" si="6">IF(ISERROR(AVERAGE(N8:P8)),0,AVERAGE(N8:P8))</f>
        <v>16940</v>
      </c>
      <c r="AK8" s="39">
        <f t="shared" ref="AK8:AK19" si="7">IF(ISERROR(((Q8-AJ8)/AJ8)*100),0,((Q8-AJ8)/AJ8)*100)</f>
        <v>8.0283353010625742</v>
      </c>
      <c r="AL8" s="40">
        <f t="shared" ref="AL8:AL19" si="8">IF(AK8="","",IF(AK8&gt;15,1,IF(AK8&lt;5,3,2)))</f>
        <v>2</v>
      </c>
      <c r="AM8" s="38">
        <f t="shared" ref="AM8:AM19" si="9">IF(ISERROR(AVERAGE(R8:T8)),0,AVERAGE(R8:T8))</f>
        <v>17500</v>
      </c>
      <c r="AN8" s="39">
        <f t="shared" ref="AN8:AN19" si="10">IF(ISERROR(((U8-AM8)/AM8)*100),0,((U8-AM8)/AM8)*100)</f>
        <v>0</v>
      </c>
      <c r="AO8" s="40">
        <f t="shared" ref="AO8:AO19" si="11">IF(AN8="","",IF(AN8&gt;15,1,IF(AN8&lt;5,3,2)))</f>
        <v>3</v>
      </c>
      <c r="AP8" s="38">
        <f t="shared" ref="AP8:AP19" si="12">IF(ISERROR(AVERAGE(V8:X8)),0,AVERAGE(V8:X8))</f>
        <v>40633.333333333336</v>
      </c>
      <c r="AQ8" s="39">
        <f t="shared" ref="AQ8:AQ19" si="13">IF(ISERROR(((Y8-AP8)/AP8)*100),0,((Y8-AP8)/AP8)*100)</f>
        <v>10.131255127153398</v>
      </c>
      <c r="AR8" s="40">
        <f t="shared" ref="AR8:AR19" si="14">IF(AQ8="","",IF(AQ8&gt;15,1,IF(AQ8&lt;5,3,2)))</f>
        <v>2</v>
      </c>
      <c r="AS8" s="38">
        <f t="shared" ref="AS8:AS19" si="15">IF(ISERROR(AVERAGE(Z8:AB8)),0,AVERAGE(Z8:AB8))</f>
        <v>30800</v>
      </c>
      <c r="AT8" s="39">
        <f t="shared" ref="AT8:AT19" si="16">IF(ISERROR(((AC8-AS8)/AS8)*100),0,((AC8-AS8)/AS8)*100)</f>
        <v>-0.97402597402597402</v>
      </c>
      <c r="AU8" s="40">
        <f t="shared" ref="AU8:AU19" si="17">IF(AT8="","",IF(AT8&gt;15,1,IF(AT8&lt;5,3,2)))</f>
        <v>3</v>
      </c>
      <c r="AV8" s="42">
        <f>IF(ISERROR(AF8+AI8+AL8+AO8+AR8+AU8),"",AF8+AI8+AL8+AO8+AR8+AU8)</f>
        <v>16</v>
      </c>
      <c r="AW8" s="42" t="str">
        <f t="shared" ref="AW8:AW19" si="18">IF(AV8="","",IF(AV8&lt;=9,"RENTAN",IF(AV8&gt;13,"AMAN","WASPADA")))</f>
        <v>AMAN</v>
      </c>
      <c r="AX8" s="42" t="str">
        <f t="shared" ref="AX8:AX19" si="19">IF(AW8="","",IF(AW8="AMAN","3",IF(AW8="RENTAN","1","2")))</f>
        <v>3</v>
      </c>
    </row>
    <row r="9" spans="1:51" x14ac:dyDescent="0.35">
      <c r="A9" s="8">
        <v>2</v>
      </c>
      <c r="B9" s="9">
        <v>6306</v>
      </c>
      <c r="C9" s="10" t="s">
        <v>603</v>
      </c>
      <c r="D9" s="81">
        <v>6306020</v>
      </c>
      <c r="E9" s="93" t="s">
        <v>640</v>
      </c>
      <c r="F9" s="88">
        <f>F12+2000</f>
        <v>13000</v>
      </c>
      <c r="G9" s="88">
        <f>G12+2000</f>
        <v>13000</v>
      </c>
      <c r="H9" s="88">
        <f>H12+2000</f>
        <v>13000</v>
      </c>
      <c r="I9" s="88">
        <f>I12+2000</f>
        <v>13000</v>
      </c>
      <c r="J9" s="72">
        <f>J12+2500</f>
        <v>8500</v>
      </c>
      <c r="K9" s="72">
        <f>K12+2500</f>
        <v>8500</v>
      </c>
      <c r="L9" s="72">
        <f>L12+2500</f>
        <v>8500</v>
      </c>
      <c r="M9" s="72">
        <f>M12+2500</f>
        <v>8500</v>
      </c>
      <c r="N9" s="72">
        <f>N12+2000</f>
        <v>17220</v>
      </c>
      <c r="O9" s="72">
        <f>O12+2000</f>
        <v>18100</v>
      </c>
      <c r="P9" s="72">
        <f>P12+2000</f>
        <v>18500</v>
      </c>
      <c r="Q9" s="72">
        <f>Q12+2000</f>
        <v>19300</v>
      </c>
      <c r="R9" s="72">
        <f>R12+2500</f>
        <v>19500</v>
      </c>
      <c r="S9" s="72">
        <f>S12+2500</f>
        <v>19500</v>
      </c>
      <c r="T9" s="72">
        <f>T12+2500</f>
        <v>19500</v>
      </c>
      <c r="U9" s="72">
        <f>U12+2500</f>
        <v>19500</v>
      </c>
      <c r="V9" s="72">
        <f>V12+2000</f>
        <v>41050</v>
      </c>
      <c r="W9" s="72">
        <f>W12+2000</f>
        <v>38650</v>
      </c>
      <c r="X9" s="72">
        <f>X12+2000</f>
        <v>45200</v>
      </c>
      <c r="Y9" s="72">
        <f>Y12+2000</f>
        <v>45750</v>
      </c>
      <c r="Z9" s="72">
        <f>Z12+1000</f>
        <v>31500</v>
      </c>
      <c r="AA9" s="72">
        <f>AA12+1000</f>
        <v>31400</v>
      </c>
      <c r="AB9" s="72">
        <f>AB12+1000</f>
        <v>31000</v>
      </c>
      <c r="AC9" s="72">
        <f>AC12+1000</f>
        <v>31000</v>
      </c>
      <c r="AD9" s="38">
        <f t="shared" si="0"/>
        <v>13000</v>
      </c>
      <c r="AE9" s="39">
        <f t="shared" si="1"/>
        <v>0</v>
      </c>
      <c r="AF9" s="40">
        <f t="shared" si="2"/>
        <v>3</v>
      </c>
      <c r="AG9" s="38">
        <f t="shared" si="3"/>
        <v>8500</v>
      </c>
      <c r="AH9" s="39">
        <f t="shared" si="4"/>
        <v>0</v>
      </c>
      <c r="AI9" s="40">
        <f t="shared" si="5"/>
        <v>3</v>
      </c>
      <c r="AJ9" s="38">
        <f t="shared" si="6"/>
        <v>17940</v>
      </c>
      <c r="AK9" s="39">
        <f t="shared" si="7"/>
        <v>7.5808249721293199</v>
      </c>
      <c r="AL9" s="40">
        <f t="shared" si="8"/>
        <v>2</v>
      </c>
      <c r="AM9" s="38">
        <f t="shared" si="9"/>
        <v>19500</v>
      </c>
      <c r="AN9" s="39">
        <f t="shared" si="10"/>
        <v>0</v>
      </c>
      <c r="AO9" s="40">
        <f t="shared" si="11"/>
        <v>3</v>
      </c>
      <c r="AP9" s="38">
        <f t="shared" si="12"/>
        <v>41633.333333333336</v>
      </c>
      <c r="AQ9" s="39">
        <f t="shared" si="13"/>
        <v>9.8879103282626044</v>
      </c>
      <c r="AR9" s="40">
        <f t="shared" si="14"/>
        <v>2</v>
      </c>
      <c r="AS9" s="38">
        <f t="shared" si="15"/>
        <v>31300</v>
      </c>
      <c r="AT9" s="39">
        <f t="shared" si="16"/>
        <v>-0.95846645367412142</v>
      </c>
      <c r="AU9" s="40">
        <f t="shared" si="17"/>
        <v>3</v>
      </c>
      <c r="AV9" s="42">
        <f t="shared" ref="AV9:AV19" si="20">IF(ISERROR(AF9+AI9+AL9+AO9+AR9+AU9),"",AF9+AI9+AL9+AO9+AR9+AU9)</f>
        <v>16</v>
      </c>
      <c r="AW9" s="42" t="str">
        <f t="shared" si="18"/>
        <v>AMAN</v>
      </c>
      <c r="AX9" s="42" t="str">
        <f t="shared" si="19"/>
        <v>3</v>
      </c>
    </row>
    <row r="10" spans="1:51" x14ac:dyDescent="0.35">
      <c r="A10" s="8">
        <v>3</v>
      </c>
      <c r="B10" s="9">
        <v>6306</v>
      </c>
      <c r="C10" s="10" t="s">
        <v>603</v>
      </c>
      <c r="D10" s="81">
        <v>6306030</v>
      </c>
      <c r="E10" s="93" t="s">
        <v>641</v>
      </c>
      <c r="F10" s="88">
        <f t="shared" ref="F10:M10" si="21">F12</f>
        <v>11000</v>
      </c>
      <c r="G10" s="88">
        <f t="shared" si="21"/>
        <v>11000</v>
      </c>
      <c r="H10" s="88">
        <f t="shared" si="21"/>
        <v>11000</v>
      </c>
      <c r="I10" s="88">
        <f t="shared" si="21"/>
        <v>11000</v>
      </c>
      <c r="J10" s="72">
        <f t="shared" si="21"/>
        <v>6000</v>
      </c>
      <c r="K10" s="72">
        <f t="shared" si="21"/>
        <v>6000</v>
      </c>
      <c r="L10" s="72">
        <f t="shared" si="21"/>
        <v>6000</v>
      </c>
      <c r="M10" s="72">
        <f t="shared" si="21"/>
        <v>6000</v>
      </c>
      <c r="N10" s="72">
        <f>N12+100</f>
        <v>15320</v>
      </c>
      <c r="O10" s="72">
        <f>O12+100</f>
        <v>16200</v>
      </c>
      <c r="P10" s="72">
        <f>P12+100</f>
        <v>16600</v>
      </c>
      <c r="Q10" s="72">
        <f>Q12+100</f>
        <v>17400</v>
      </c>
      <c r="R10" s="72">
        <f>R12+500</f>
        <v>17500</v>
      </c>
      <c r="S10" s="72">
        <f>S12+500</f>
        <v>17500</v>
      </c>
      <c r="T10" s="72">
        <f>T12+500</f>
        <v>17500</v>
      </c>
      <c r="U10" s="72">
        <f>U12+500</f>
        <v>17500</v>
      </c>
      <c r="V10" s="72">
        <f>V12+1000</f>
        <v>40050</v>
      </c>
      <c r="W10" s="72">
        <f>W12+1000</f>
        <v>37650</v>
      </c>
      <c r="X10" s="72">
        <f>X12+1000</f>
        <v>44200</v>
      </c>
      <c r="Y10" s="72">
        <f>Y12+1000</f>
        <v>44750</v>
      </c>
      <c r="Z10" s="72">
        <f>Z12+500</f>
        <v>31000</v>
      </c>
      <c r="AA10" s="72">
        <f>AA12+500</f>
        <v>30900</v>
      </c>
      <c r="AB10" s="72">
        <f>AB12+500</f>
        <v>30500</v>
      </c>
      <c r="AC10" s="72">
        <f>AC12+500</f>
        <v>30500</v>
      </c>
      <c r="AD10" s="38">
        <f t="shared" si="0"/>
        <v>11000</v>
      </c>
      <c r="AE10" s="39">
        <f t="shared" si="1"/>
        <v>0</v>
      </c>
      <c r="AF10" s="40">
        <f t="shared" si="2"/>
        <v>3</v>
      </c>
      <c r="AG10" s="38">
        <f t="shared" si="3"/>
        <v>6000</v>
      </c>
      <c r="AH10" s="39">
        <f t="shared" si="4"/>
        <v>0</v>
      </c>
      <c r="AI10" s="40">
        <f t="shared" si="5"/>
        <v>3</v>
      </c>
      <c r="AJ10" s="38">
        <f t="shared" si="6"/>
        <v>16040</v>
      </c>
      <c r="AK10" s="39">
        <f t="shared" si="7"/>
        <v>8.4788029925187036</v>
      </c>
      <c r="AL10" s="40">
        <f t="shared" si="8"/>
        <v>2</v>
      </c>
      <c r="AM10" s="38">
        <f t="shared" si="9"/>
        <v>17500</v>
      </c>
      <c r="AN10" s="39">
        <f t="shared" si="10"/>
        <v>0</v>
      </c>
      <c r="AO10" s="40">
        <f t="shared" si="11"/>
        <v>3</v>
      </c>
      <c r="AP10" s="38">
        <f t="shared" si="12"/>
        <v>40633.333333333336</v>
      </c>
      <c r="AQ10" s="39">
        <f t="shared" si="13"/>
        <v>10.131255127153398</v>
      </c>
      <c r="AR10" s="40">
        <f t="shared" si="14"/>
        <v>2</v>
      </c>
      <c r="AS10" s="38">
        <f t="shared" si="15"/>
        <v>30800</v>
      </c>
      <c r="AT10" s="39">
        <f t="shared" si="16"/>
        <v>-0.97402597402597402</v>
      </c>
      <c r="AU10" s="40">
        <f t="shared" si="17"/>
        <v>3</v>
      </c>
      <c r="AV10" s="42">
        <f t="shared" si="20"/>
        <v>16</v>
      </c>
      <c r="AW10" s="42" t="str">
        <f t="shared" si="18"/>
        <v>AMAN</v>
      </c>
      <c r="AX10" s="42" t="str">
        <f t="shared" si="19"/>
        <v>3</v>
      </c>
    </row>
    <row r="11" spans="1:51" x14ac:dyDescent="0.35">
      <c r="A11" s="8">
        <v>4</v>
      </c>
      <c r="B11" s="9">
        <v>6306</v>
      </c>
      <c r="C11" s="10" t="s">
        <v>603</v>
      </c>
      <c r="D11" s="81">
        <v>6306040</v>
      </c>
      <c r="E11" s="93" t="s">
        <v>642</v>
      </c>
      <c r="F11" s="88">
        <f>F12+500</f>
        <v>11500</v>
      </c>
      <c r="G11" s="88">
        <f>G12+500</f>
        <v>11500</v>
      </c>
      <c r="H11" s="88">
        <f>H12+500</f>
        <v>11500</v>
      </c>
      <c r="I11" s="88">
        <f>I12+500</f>
        <v>11500</v>
      </c>
      <c r="J11" s="72">
        <f>J12+2000</f>
        <v>8000</v>
      </c>
      <c r="K11" s="72">
        <f>K12+2000</f>
        <v>8000</v>
      </c>
      <c r="L11" s="72">
        <f>L12+2000</f>
        <v>8000</v>
      </c>
      <c r="M11" s="72">
        <f>M12+2000</f>
        <v>8000</v>
      </c>
      <c r="N11" s="72">
        <f t="shared" ref="N11:AC11" si="22">N12</f>
        <v>15220</v>
      </c>
      <c r="O11" s="72">
        <f t="shared" si="22"/>
        <v>16100</v>
      </c>
      <c r="P11" s="72">
        <f t="shared" si="22"/>
        <v>16500</v>
      </c>
      <c r="Q11" s="72">
        <f t="shared" si="22"/>
        <v>17300</v>
      </c>
      <c r="R11" s="72">
        <f t="shared" si="22"/>
        <v>17000</v>
      </c>
      <c r="S11" s="72">
        <f t="shared" si="22"/>
        <v>17000</v>
      </c>
      <c r="T11" s="72">
        <f t="shared" si="22"/>
        <v>17000</v>
      </c>
      <c r="U11" s="72">
        <f t="shared" si="22"/>
        <v>17000</v>
      </c>
      <c r="V11" s="72">
        <f t="shared" si="22"/>
        <v>39050</v>
      </c>
      <c r="W11" s="72">
        <f t="shared" si="22"/>
        <v>36650</v>
      </c>
      <c r="X11" s="72">
        <f t="shared" si="22"/>
        <v>43200</v>
      </c>
      <c r="Y11" s="72">
        <f t="shared" si="22"/>
        <v>43750</v>
      </c>
      <c r="Z11" s="72">
        <f t="shared" si="22"/>
        <v>30500</v>
      </c>
      <c r="AA11" s="72">
        <f t="shared" si="22"/>
        <v>30400</v>
      </c>
      <c r="AB11" s="72">
        <f t="shared" si="22"/>
        <v>30000</v>
      </c>
      <c r="AC11" s="72">
        <f t="shared" si="22"/>
        <v>30000</v>
      </c>
      <c r="AD11" s="38">
        <f t="shared" si="0"/>
        <v>11500</v>
      </c>
      <c r="AE11" s="39">
        <f t="shared" si="1"/>
        <v>0</v>
      </c>
      <c r="AF11" s="40">
        <f t="shared" si="2"/>
        <v>3</v>
      </c>
      <c r="AG11" s="38">
        <f t="shared" si="3"/>
        <v>8000</v>
      </c>
      <c r="AH11" s="39">
        <f t="shared" si="4"/>
        <v>0</v>
      </c>
      <c r="AI11" s="40">
        <f t="shared" si="5"/>
        <v>3</v>
      </c>
      <c r="AJ11" s="38">
        <f t="shared" si="6"/>
        <v>15940</v>
      </c>
      <c r="AK11" s="39">
        <f t="shared" si="7"/>
        <v>8.5319949811794231</v>
      </c>
      <c r="AL11" s="40">
        <f t="shared" si="8"/>
        <v>2</v>
      </c>
      <c r="AM11" s="38">
        <f t="shared" si="9"/>
        <v>17000</v>
      </c>
      <c r="AN11" s="39">
        <f t="shared" si="10"/>
        <v>0</v>
      </c>
      <c r="AO11" s="40">
        <f t="shared" si="11"/>
        <v>3</v>
      </c>
      <c r="AP11" s="38">
        <f t="shared" si="12"/>
        <v>39633.333333333336</v>
      </c>
      <c r="AQ11" s="39">
        <f t="shared" si="13"/>
        <v>10.386879730866267</v>
      </c>
      <c r="AR11" s="40">
        <f t="shared" si="14"/>
        <v>2</v>
      </c>
      <c r="AS11" s="38">
        <f t="shared" si="15"/>
        <v>30300</v>
      </c>
      <c r="AT11" s="39">
        <f t="shared" si="16"/>
        <v>-0.99009900990099009</v>
      </c>
      <c r="AU11" s="40">
        <f t="shared" si="17"/>
        <v>3</v>
      </c>
      <c r="AV11" s="42">
        <f t="shared" si="20"/>
        <v>16</v>
      </c>
      <c r="AW11" s="42" t="str">
        <f t="shared" si="18"/>
        <v>AMAN</v>
      </c>
      <c r="AX11" s="42" t="str">
        <f t="shared" si="19"/>
        <v>3</v>
      </c>
    </row>
    <row r="12" spans="1:51" s="211" customFormat="1" x14ac:dyDescent="0.35">
      <c r="A12" s="200">
        <v>5</v>
      </c>
      <c r="B12" s="201">
        <v>6306</v>
      </c>
      <c r="C12" s="202" t="s">
        <v>603</v>
      </c>
      <c r="D12" s="203">
        <v>6306050</v>
      </c>
      <c r="E12" s="204" t="s">
        <v>643</v>
      </c>
      <c r="F12" s="205">
        <v>11000</v>
      </c>
      <c r="G12" s="205">
        <v>11000</v>
      </c>
      <c r="H12" s="205">
        <v>11000</v>
      </c>
      <c r="I12" s="205">
        <v>11000</v>
      </c>
      <c r="J12" s="206">
        <v>6000</v>
      </c>
      <c r="K12" s="206">
        <v>6000</v>
      </c>
      <c r="L12" s="206">
        <v>6000</v>
      </c>
      <c r="M12" s="206">
        <v>6000</v>
      </c>
      <c r="N12" s="206">
        <v>15220</v>
      </c>
      <c r="O12" s="206">
        <v>16100</v>
      </c>
      <c r="P12" s="206">
        <v>16500</v>
      </c>
      <c r="Q12" s="206">
        <v>17300</v>
      </c>
      <c r="R12" s="206">
        <v>17000</v>
      </c>
      <c r="S12" s="206">
        <v>17000</v>
      </c>
      <c r="T12" s="206">
        <v>17000</v>
      </c>
      <c r="U12" s="206">
        <v>17000</v>
      </c>
      <c r="V12" s="206">
        <v>39050</v>
      </c>
      <c r="W12" s="206">
        <v>36650</v>
      </c>
      <c r="X12" s="206">
        <v>43200</v>
      </c>
      <c r="Y12" s="206">
        <v>43750</v>
      </c>
      <c r="Z12" s="206">
        <v>30500</v>
      </c>
      <c r="AA12" s="206">
        <v>30400</v>
      </c>
      <c r="AB12" s="206">
        <v>30000</v>
      </c>
      <c r="AC12" s="206">
        <v>30000</v>
      </c>
      <c r="AD12" s="207">
        <f t="shared" si="0"/>
        <v>11000</v>
      </c>
      <c r="AE12" s="208">
        <f t="shared" si="1"/>
        <v>0</v>
      </c>
      <c r="AF12" s="209">
        <f t="shared" si="2"/>
        <v>3</v>
      </c>
      <c r="AG12" s="207">
        <f t="shared" si="3"/>
        <v>6000</v>
      </c>
      <c r="AH12" s="208">
        <f t="shared" si="4"/>
        <v>0</v>
      </c>
      <c r="AI12" s="209">
        <f t="shared" si="5"/>
        <v>3</v>
      </c>
      <c r="AJ12" s="207">
        <f t="shared" si="6"/>
        <v>15940</v>
      </c>
      <c r="AK12" s="208">
        <f t="shared" si="7"/>
        <v>8.5319949811794231</v>
      </c>
      <c r="AL12" s="209">
        <f t="shared" si="8"/>
        <v>2</v>
      </c>
      <c r="AM12" s="207">
        <f t="shared" si="9"/>
        <v>17000</v>
      </c>
      <c r="AN12" s="208">
        <f t="shared" si="10"/>
        <v>0</v>
      </c>
      <c r="AO12" s="209">
        <f t="shared" si="11"/>
        <v>3</v>
      </c>
      <c r="AP12" s="207">
        <f t="shared" si="12"/>
        <v>39633.333333333336</v>
      </c>
      <c r="AQ12" s="208">
        <f t="shared" si="13"/>
        <v>10.386879730866267</v>
      </c>
      <c r="AR12" s="209">
        <f t="shared" si="14"/>
        <v>2</v>
      </c>
      <c r="AS12" s="207">
        <f t="shared" si="15"/>
        <v>30300</v>
      </c>
      <c r="AT12" s="208">
        <f t="shared" si="16"/>
        <v>-0.99009900990099009</v>
      </c>
      <c r="AU12" s="209">
        <f t="shared" si="17"/>
        <v>3</v>
      </c>
      <c r="AV12" s="210">
        <f t="shared" si="20"/>
        <v>16</v>
      </c>
      <c r="AW12" s="210" t="str">
        <f t="shared" si="18"/>
        <v>AMAN</v>
      </c>
      <c r="AX12" s="210" t="str">
        <f t="shared" si="19"/>
        <v>3</v>
      </c>
    </row>
    <row r="13" spans="1:51" x14ac:dyDescent="0.35">
      <c r="A13" s="8">
        <v>6</v>
      </c>
      <c r="B13" s="9">
        <v>6306</v>
      </c>
      <c r="C13" s="10" t="s">
        <v>603</v>
      </c>
      <c r="D13" s="81">
        <v>6306060</v>
      </c>
      <c r="E13" s="93" t="s">
        <v>644</v>
      </c>
      <c r="F13" s="88">
        <f>F12</f>
        <v>11000</v>
      </c>
      <c r="G13" s="88">
        <f>G12</f>
        <v>11000</v>
      </c>
      <c r="H13" s="88">
        <f>H12</f>
        <v>11000</v>
      </c>
      <c r="I13" s="88">
        <f>I12</f>
        <v>11000</v>
      </c>
      <c r="J13" s="72">
        <f>J12+2000</f>
        <v>8000</v>
      </c>
      <c r="K13" s="72">
        <f>K12+2000</f>
        <v>8000</v>
      </c>
      <c r="L13" s="72">
        <f>L12+2000</f>
        <v>8000</v>
      </c>
      <c r="M13" s="72">
        <f>M12+2000</f>
        <v>8000</v>
      </c>
      <c r="N13" s="72">
        <f t="shared" ref="N13:Y13" si="23">N12</f>
        <v>15220</v>
      </c>
      <c r="O13" s="72">
        <f t="shared" si="23"/>
        <v>16100</v>
      </c>
      <c r="P13" s="72">
        <f t="shared" si="23"/>
        <v>16500</v>
      </c>
      <c r="Q13" s="72">
        <f t="shared" si="23"/>
        <v>17300</v>
      </c>
      <c r="R13" s="72">
        <f t="shared" si="23"/>
        <v>17000</v>
      </c>
      <c r="S13" s="72">
        <f t="shared" si="23"/>
        <v>17000</v>
      </c>
      <c r="T13" s="72">
        <f t="shared" si="23"/>
        <v>17000</v>
      </c>
      <c r="U13" s="72">
        <f t="shared" si="23"/>
        <v>17000</v>
      </c>
      <c r="V13" s="72">
        <f t="shared" si="23"/>
        <v>39050</v>
      </c>
      <c r="W13" s="72">
        <f t="shared" si="23"/>
        <v>36650</v>
      </c>
      <c r="X13" s="72">
        <f t="shared" si="23"/>
        <v>43200</v>
      </c>
      <c r="Y13" s="72">
        <f t="shared" si="23"/>
        <v>43750</v>
      </c>
      <c r="Z13" s="72">
        <f>Z12-500</f>
        <v>30000</v>
      </c>
      <c r="AA13" s="72">
        <f>AA12-500</f>
        <v>29900</v>
      </c>
      <c r="AB13" s="72">
        <f>AB12-500</f>
        <v>29500</v>
      </c>
      <c r="AC13" s="72">
        <f>AC12-500</f>
        <v>29500</v>
      </c>
      <c r="AD13" s="38">
        <f t="shared" si="0"/>
        <v>11000</v>
      </c>
      <c r="AE13" s="39">
        <f t="shared" si="1"/>
        <v>0</v>
      </c>
      <c r="AF13" s="40">
        <f t="shared" si="2"/>
        <v>3</v>
      </c>
      <c r="AG13" s="38">
        <f t="shared" si="3"/>
        <v>8000</v>
      </c>
      <c r="AH13" s="39">
        <f t="shared" si="4"/>
        <v>0</v>
      </c>
      <c r="AI13" s="40">
        <f t="shared" si="5"/>
        <v>3</v>
      </c>
      <c r="AJ13" s="38">
        <f t="shared" si="6"/>
        <v>15940</v>
      </c>
      <c r="AK13" s="39">
        <f t="shared" si="7"/>
        <v>8.5319949811794231</v>
      </c>
      <c r="AL13" s="40">
        <f t="shared" si="8"/>
        <v>2</v>
      </c>
      <c r="AM13" s="38">
        <f t="shared" si="9"/>
        <v>17000</v>
      </c>
      <c r="AN13" s="39">
        <f t="shared" si="10"/>
        <v>0</v>
      </c>
      <c r="AO13" s="40">
        <f t="shared" si="11"/>
        <v>3</v>
      </c>
      <c r="AP13" s="38">
        <f t="shared" si="12"/>
        <v>39633.333333333336</v>
      </c>
      <c r="AQ13" s="39">
        <f t="shared" si="13"/>
        <v>10.386879730866267</v>
      </c>
      <c r="AR13" s="40">
        <f t="shared" si="14"/>
        <v>2</v>
      </c>
      <c r="AS13" s="38">
        <f t="shared" si="15"/>
        <v>29800</v>
      </c>
      <c r="AT13" s="39">
        <f t="shared" si="16"/>
        <v>-1.006711409395973</v>
      </c>
      <c r="AU13" s="40">
        <f t="shared" si="17"/>
        <v>3</v>
      </c>
      <c r="AV13" s="42">
        <f t="shared" si="20"/>
        <v>16</v>
      </c>
      <c r="AW13" s="42" t="str">
        <f t="shared" si="18"/>
        <v>AMAN</v>
      </c>
      <c r="AX13" s="42" t="str">
        <f t="shared" si="19"/>
        <v>3</v>
      </c>
    </row>
    <row r="14" spans="1:51" x14ac:dyDescent="0.35">
      <c r="A14" s="8">
        <v>7</v>
      </c>
      <c r="B14" s="9">
        <v>6306</v>
      </c>
      <c r="C14" s="10" t="s">
        <v>603</v>
      </c>
      <c r="D14" s="81">
        <v>6306070</v>
      </c>
      <c r="E14" s="93" t="s">
        <v>645</v>
      </c>
      <c r="F14" s="88">
        <f>F12</f>
        <v>11000</v>
      </c>
      <c r="G14" s="88">
        <f>G12</f>
        <v>11000</v>
      </c>
      <c r="H14" s="88">
        <f>H12</f>
        <v>11000</v>
      </c>
      <c r="I14" s="88">
        <f>I12</f>
        <v>11000</v>
      </c>
      <c r="J14" s="72">
        <f>J12+2000</f>
        <v>8000</v>
      </c>
      <c r="K14" s="72">
        <f>K12+2000</f>
        <v>8000</v>
      </c>
      <c r="L14" s="72">
        <f>L12+2000</f>
        <v>8000</v>
      </c>
      <c r="M14" s="72">
        <f>M12+2000</f>
        <v>8000</v>
      </c>
      <c r="N14" s="72">
        <f t="shared" ref="N14:U14" si="24">N12</f>
        <v>15220</v>
      </c>
      <c r="O14" s="72">
        <f t="shared" si="24"/>
        <v>16100</v>
      </c>
      <c r="P14" s="72">
        <f t="shared" si="24"/>
        <v>16500</v>
      </c>
      <c r="Q14" s="72">
        <f t="shared" si="24"/>
        <v>17300</v>
      </c>
      <c r="R14" s="72">
        <f t="shared" si="24"/>
        <v>17000</v>
      </c>
      <c r="S14" s="72">
        <f t="shared" si="24"/>
        <v>17000</v>
      </c>
      <c r="T14" s="72">
        <f t="shared" si="24"/>
        <v>17000</v>
      </c>
      <c r="U14" s="72">
        <f t="shared" si="24"/>
        <v>17000</v>
      </c>
      <c r="V14" s="72">
        <f t="shared" ref="V14:Y16" si="25">V12+1000</f>
        <v>40050</v>
      </c>
      <c r="W14" s="72">
        <f t="shared" si="25"/>
        <v>37650</v>
      </c>
      <c r="X14" s="72">
        <f t="shared" si="25"/>
        <v>44200</v>
      </c>
      <c r="Y14" s="72">
        <f t="shared" si="25"/>
        <v>44750</v>
      </c>
      <c r="Z14" s="72">
        <f>Z12</f>
        <v>30500</v>
      </c>
      <c r="AA14" s="72">
        <f>AA12</f>
        <v>30400</v>
      </c>
      <c r="AB14" s="72">
        <f>AB12</f>
        <v>30000</v>
      </c>
      <c r="AC14" s="72">
        <f>AC12</f>
        <v>30000</v>
      </c>
      <c r="AD14" s="38">
        <f t="shared" si="0"/>
        <v>11000</v>
      </c>
      <c r="AE14" s="39">
        <f t="shared" si="1"/>
        <v>0</v>
      </c>
      <c r="AF14" s="40">
        <f t="shared" si="2"/>
        <v>3</v>
      </c>
      <c r="AG14" s="38">
        <f t="shared" si="3"/>
        <v>8000</v>
      </c>
      <c r="AH14" s="39">
        <f t="shared" si="4"/>
        <v>0</v>
      </c>
      <c r="AI14" s="40">
        <f t="shared" si="5"/>
        <v>3</v>
      </c>
      <c r="AJ14" s="38">
        <f t="shared" si="6"/>
        <v>15940</v>
      </c>
      <c r="AK14" s="39">
        <f t="shared" si="7"/>
        <v>8.5319949811794231</v>
      </c>
      <c r="AL14" s="40">
        <f t="shared" si="8"/>
        <v>2</v>
      </c>
      <c r="AM14" s="38">
        <f t="shared" si="9"/>
        <v>17000</v>
      </c>
      <c r="AN14" s="39">
        <f t="shared" si="10"/>
        <v>0</v>
      </c>
      <c r="AO14" s="40">
        <f t="shared" si="11"/>
        <v>3</v>
      </c>
      <c r="AP14" s="38">
        <f t="shared" si="12"/>
        <v>40633.333333333336</v>
      </c>
      <c r="AQ14" s="39">
        <f t="shared" si="13"/>
        <v>10.131255127153398</v>
      </c>
      <c r="AR14" s="40">
        <f t="shared" si="14"/>
        <v>2</v>
      </c>
      <c r="AS14" s="38">
        <f t="shared" si="15"/>
        <v>30300</v>
      </c>
      <c r="AT14" s="39">
        <f t="shared" si="16"/>
        <v>-0.99009900990099009</v>
      </c>
      <c r="AU14" s="40">
        <f t="shared" si="17"/>
        <v>3</v>
      </c>
      <c r="AV14" s="42">
        <f t="shared" si="20"/>
        <v>16</v>
      </c>
      <c r="AW14" s="42" t="str">
        <f t="shared" si="18"/>
        <v>AMAN</v>
      </c>
      <c r="AX14" s="42" t="str">
        <f t="shared" si="19"/>
        <v>3</v>
      </c>
    </row>
    <row r="15" spans="1:51" x14ac:dyDescent="0.35">
      <c r="A15" s="8">
        <v>8</v>
      </c>
      <c r="B15" s="9">
        <v>6306</v>
      </c>
      <c r="C15" s="10" t="s">
        <v>603</v>
      </c>
      <c r="D15" s="81">
        <v>6306080</v>
      </c>
      <c r="E15" s="93" t="s">
        <v>646</v>
      </c>
      <c r="F15" s="88">
        <f>F12+500</f>
        <v>11500</v>
      </c>
      <c r="G15" s="88">
        <f>G12+500</f>
        <v>11500</v>
      </c>
      <c r="H15" s="88">
        <f>H12+500</f>
        <v>11500</v>
      </c>
      <c r="I15" s="88">
        <f>I12+500</f>
        <v>11500</v>
      </c>
      <c r="J15" s="72">
        <f>J12+2000</f>
        <v>8000</v>
      </c>
      <c r="K15" s="72">
        <f>K12+2000</f>
        <v>8000</v>
      </c>
      <c r="L15" s="72">
        <f>L12+2000</f>
        <v>8000</v>
      </c>
      <c r="M15" s="72">
        <f>M12+2000</f>
        <v>8000</v>
      </c>
      <c r="N15" s="72">
        <f t="shared" ref="N15:U15" si="26">N12</f>
        <v>15220</v>
      </c>
      <c r="O15" s="72">
        <f t="shared" si="26"/>
        <v>16100</v>
      </c>
      <c r="P15" s="72">
        <f t="shared" si="26"/>
        <v>16500</v>
      </c>
      <c r="Q15" s="72">
        <f t="shared" si="26"/>
        <v>17300</v>
      </c>
      <c r="R15" s="72">
        <f t="shared" si="26"/>
        <v>17000</v>
      </c>
      <c r="S15" s="72">
        <f t="shared" si="26"/>
        <v>17000</v>
      </c>
      <c r="T15" s="72">
        <f t="shared" si="26"/>
        <v>17000</v>
      </c>
      <c r="U15" s="72">
        <f t="shared" si="26"/>
        <v>17000</v>
      </c>
      <c r="V15" s="72">
        <f t="shared" si="25"/>
        <v>40050</v>
      </c>
      <c r="W15" s="72">
        <f t="shared" si="25"/>
        <v>37650</v>
      </c>
      <c r="X15" s="72">
        <f t="shared" si="25"/>
        <v>44200</v>
      </c>
      <c r="Y15" s="72">
        <f t="shared" si="25"/>
        <v>44750</v>
      </c>
      <c r="Z15" s="72">
        <f>Z12</f>
        <v>30500</v>
      </c>
      <c r="AA15" s="72">
        <f>AA12</f>
        <v>30400</v>
      </c>
      <c r="AB15" s="72">
        <f>AB12</f>
        <v>30000</v>
      </c>
      <c r="AC15" s="72">
        <f>AC12</f>
        <v>30000</v>
      </c>
      <c r="AD15" s="38">
        <f t="shared" si="0"/>
        <v>11500</v>
      </c>
      <c r="AE15" s="39">
        <f t="shared" si="1"/>
        <v>0</v>
      </c>
      <c r="AF15" s="40">
        <f t="shared" si="2"/>
        <v>3</v>
      </c>
      <c r="AG15" s="38">
        <f t="shared" si="3"/>
        <v>8000</v>
      </c>
      <c r="AH15" s="39">
        <f t="shared" si="4"/>
        <v>0</v>
      </c>
      <c r="AI15" s="40">
        <f t="shared" si="5"/>
        <v>3</v>
      </c>
      <c r="AJ15" s="38">
        <f t="shared" si="6"/>
        <v>15940</v>
      </c>
      <c r="AK15" s="39">
        <f t="shared" si="7"/>
        <v>8.5319949811794231</v>
      </c>
      <c r="AL15" s="40">
        <f t="shared" si="8"/>
        <v>2</v>
      </c>
      <c r="AM15" s="38">
        <f t="shared" si="9"/>
        <v>17000</v>
      </c>
      <c r="AN15" s="39">
        <f t="shared" si="10"/>
        <v>0</v>
      </c>
      <c r="AO15" s="40">
        <f t="shared" si="11"/>
        <v>3</v>
      </c>
      <c r="AP15" s="38">
        <f t="shared" si="12"/>
        <v>40633.333333333336</v>
      </c>
      <c r="AQ15" s="39">
        <f t="shared" si="13"/>
        <v>10.131255127153398</v>
      </c>
      <c r="AR15" s="40">
        <f t="shared" si="14"/>
        <v>2</v>
      </c>
      <c r="AS15" s="38">
        <f t="shared" si="15"/>
        <v>30300</v>
      </c>
      <c r="AT15" s="39">
        <f t="shared" si="16"/>
        <v>-0.99009900990099009</v>
      </c>
      <c r="AU15" s="40">
        <f t="shared" si="17"/>
        <v>3</v>
      </c>
      <c r="AV15" s="42">
        <f t="shared" si="20"/>
        <v>16</v>
      </c>
      <c r="AW15" s="42" t="str">
        <f t="shared" si="18"/>
        <v>AMAN</v>
      </c>
      <c r="AX15" s="42" t="str">
        <f t="shared" si="19"/>
        <v>3</v>
      </c>
    </row>
    <row r="16" spans="1:51" x14ac:dyDescent="0.35">
      <c r="A16" s="8">
        <v>9</v>
      </c>
      <c r="B16" s="9">
        <v>6306</v>
      </c>
      <c r="C16" s="10" t="s">
        <v>603</v>
      </c>
      <c r="D16" s="81">
        <v>6306090</v>
      </c>
      <c r="E16" s="93" t="s">
        <v>647</v>
      </c>
      <c r="F16" s="88">
        <f>F12+1000</f>
        <v>12000</v>
      </c>
      <c r="G16" s="88">
        <f>G12+1000</f>
        <v>12000</v>
      </c>
      <c r="H16" s="88">
        <f>H12+1000</f>
        <v>12000</v>
      </c>
      <c r="I16" s="88">
        <f>I12+1000</f>
        <v>12000</v>
      </c>
      <c r="J16" s="72">
        <f>J12+2000</f>
        <v>8000</v>
      </c>
      <c r="K16" s="72">
        <f>K12+2000</f>
        <v>8000</v>
      </c>
      <c r="L16" s="72">
        <f>L12+2000</f>
        <v>8000</v>
      </c>
      <c r="M16" s="72">
        <f>M12+2000</f>
        <v>8000</v>
      </c>
      <c r="N16" s="72">
        <f t="shared" ref="N16:U16" si="27">N12</f>
        <v>15220</v>
      </c>
      <c r="O16" s="72">
        <f t="shared" si="27"/>
        <v>16100</v>
      </c>
      <c r="P16" s="72">
        <f t="shared" si="27"/>
        <v>16500</v>
      </c>
      <c r="Q16" s="72">
        <f t="shared" si="27"/>
        <v>17300</v>
      </c>
      <c r="R16" s="72">
        <f t="shared" si="27"/>
        <v>17000</v>
      </c>
      <c r="S16" s="72">
        <f t="shared" si="27"/>
        <v>17000</v>
      </c>
      <c r="T16" s="72">
        <f t="shared" si="27"/>
        <v>17000</v>
      </c>
      <c r="U16" s="72">
        <f t="shared" si="27"/>
        <v>17000</v>
      </c>
      <c r="V16" s="72">
        <f t="shared" si="25"/>
        <v>41050</v>
      </c>
      <c r="W16" s="72">
        <f t="shared" si="25"/>
        <v>38650</v>
      </c>
      <c r="X16" s="72">
        <f t="shared" si="25"/>
        <v>45200</v>
      </c>
      <c r="Y16" s="72">
        <f t="shared" si="25"/>
        <v>45750</v>
      </c>
      <c r="Z16" s="72">
        <f>Z12</f>
        <v>30500</v>
      </c>
      <c r="AA16" s="72">
        <f>AA12</f>
        <v>30400</v>
      </c>
      <c r="AB16" s="72">
        <f>AB12</f>
        <v>30000</v>
      </c>
      <c r="AC16" s="72">
        <f>AC12</f>
        <v>30000</v>
      </c>
      <c r="AD16" s="38">
        <f t="shared" si="0"/>
        <v>12000</v>
      </c>
      <c r="AE16" s="39">
        <f t="shared" si="1"/>
        <v>0</v>
      </c>
      <c r="AF16" s="40">
        <f t="shared" si="2"/>
        <v>3</v>
      </c>
      <c r="AG16" s="38">
        <f t="shared" si="3"/>
        <v>8000</v>
      </c>
      <c r="AH16" s="39">
        <f t="shared" si="4"/>
        <v>0</v>
      </c>
      <c r="AI16" s="40">
        <f t="shared" si="5"/>
        <v>3</v>
      </c>
      <c r="AJ16" s="38">
        <f t="shared" si="6"/>
        <v>15940</v>
      </c>
      <c r="AK16" s="39">
        <f t="shared" si="7"/>
        <v>8.5319949811794231</v>
      </c>
      <c r="AL16" s="40">
        <f t="shared" si="8"/>
        <v>2</v>
      </c>
      <c r="AM16" s="38">
        <f t="shared" si="9"/>
        <v>17000</v>
      </c>
      <c r="AN16" s="39">
        <f t="shared" si="10"/>
        <v>0</v>
      </c>
      <c r="AO16" s="40">
        <f t="shared" si="11"/>
        <v>3</v>
      </c>
      <c r="AP16" s="38">
        <f t="shared" si="12"/>
        <v>41633.333333333336</v>
      </c>
      <c r="AQ16" s="39">
        <f t="shared" si="13"/>
        <v>9.8879103282626044</v>
      </c>
      <c r="AR16" s="40">
        <f t="shared" si="14"/>
        <v>2</v>
      </c>
      <c r="AS16" s="38">
        <f t="shared" si="15"/>
        <v>30300</v>
      </c>
      <c r="AT16" s="39">
        <f t="shared" si="16"/>
        <v>-0.99009900990099009</v>
      </c>
      <c r="AU16" s="40">
        <f t="shared" si="17"/>
        <v>3</v>
      </c>
      <c r="AV16" s="42">
        <f t="shared" si="20"/>
        <v>16</v>
      </c>
      <c r="AW16" s="42" t="str">
        <f t="shared" si="18"/>
        <v>AMAN</v>
      </c>
      <c r="AX16" s="42" t="str">
        <f t="shared" si="19"/>
        <v>3</v>
      </c>
    </row>
    <row r="17" spans="1:51" x14ac:dyDescent="0.35">
      <c r="A17" s="8">
        <v>10</v>
      </c>
      <c r="B17" s="9">
        <v>6306</v>
      </c>
      <c r="C17" s="10" t="s">
        <v>603</v>
      </c>
      <c r="D17" s="81">
        <v>6306091</v>
      </c>
      <c r="E17" s="93" t="s">
        <v>648</v>
      </c>
      <c r="F17" s="88">
        <f>F12+1500</f>
        <v>12500</v>
      </c>
      <c r="G17" s="88">
        <f>G12+1500</f>
        <v>12500</v>
      </c>
      <c r="H17" s="88">
        <f>H12+1500</f>
        <v>12500</v>
      </c>
      <c r="I17" s="88">
        <f>I12+1500</f>
        <v>12500</v>
      </c>
      <c r="J17" s="72">
        <f>J12+2500</f>
        <v>8500</v>
      </c>
      <c r="K17" s="72">
        <f>K12+2500</f>
        <v>8500</v>
      </c>
      <c r="L17" s="72">
        <f>L12+2500</f>
        <v>8500</v>
      </c>
      <c r="M17" s="72">
        <f>M12+2500</f>
        <v>8500</v>
      </c>
      <c r="N17" s="72">
        <f>N12+2000</f>
        <v>17220</v>
      </c>
      <c r="O17" s="72">
        <f>O12+2000</f>
        <v>18100</v>
      </c>
      <c r="P17" s="72">
        <f>P12+2000</f>
        <v>18500</v>
      </c>
      <c r="Q17" s="72">
        <f>Q12+2000</f>
        <v>19300</v>
      </c>
      <c r="R17" s="72">
        <f>R12+2500</f>
        <v>19500</v>
      </c>
      <c r="S17" s="72">
        <f>S12+2500</f>
        <v>19500</v>
      </c>
      <c r="T17" s="72">
        <f>T12+2500</f>
        <v>19500</v>
      </c>
      <c r="U17" s="72">
        <f>U12+2500</f>
        <v>19500</v>
      </c>
      <c r="V17" s="72">
        <f>V15+2000</f>
        <v>42050</v>
      </c>
      <c r="W17" s="72">
        <f>W15+2000</f>
        <v>39650</v>
      </c>
      <c r="X17" s="72">
        <f>X15+2000</f>
        <v>46200</v>
      </c>
      <c r="Y17" s="72">
        <f>Y15+2000</f>
        <v>46750</v>
      </c>
      <c r="Z17" s="72">
        <f>Z12+1000</f>
        <v>31500</v>
      </c>
      <c r="AA17" s="72">
        <f>AA12+1000</f>
        <v>31400</v>
      </c>
      <c r="AB17" s="72">
        <f>AB12+1000</f>
        <v>31000</v>
      </c>
      <c r="AC17" s="72">
        <f>AC12+1000</f>
        <v>31000</v>
      </c>
      <c r="AD17" s="38">
        <f t="shared" si="0"/>
        <v>12500</v>
      </c>
      <c r="AE17" s="39">
        <f t="shared" si="1"/>
        <v>0</v>
      </c>
      <c r="AF17" s="40">
        <f t="shared" si="2"/>
        <v>3</v>
      </c>
      <c r="AG17" s="38">
        <f t="shared" si="3"/>
        <v>8500</v>
      </c>
      <c r="AH17" s="39">
        <f t="shared" si="4"/>
        <v>0</v>
      </c>
      <c r="AI17" s="40">
        <f t="shared" si="5"/>
        <v>3</v>
      </c>
      <c r="AJ17" s="38">
        <f t="shared" si="6"/>
        <v>17940</v>
      </c>
      <c r="AK17" s="39">
        <f t="shared" si="7"/>
        <v>7.5808249721293199</v>
      </c>
      <c r="AL17" s="40">
        <f t="shared" si="8"/>
        <v>2</v>
      </c>
      <c r="AM17" s="38">
        <f t="shared" si="9"/>
        <v>19500</v>
      </c>
      <c r="AN17" s="39">
        <f t="shared" si="10"/>
        <v>0</v>
      </c>
      <c r="AO17" s="40">
        <f t="shared" si="11"/>
        <v>3</v>
      </c>
      <c r="AP17" s="38">
        <f t="shared" si="12"/>
        <v>42633.333333333336</v>
      </c>
      <c r="AQ17" s="39">
        <f t="shared" si="13"/>
        <v>9.6559812353401018</v>
      </c>
      <c r="AR17" s="40">
        <f t="shared" si="14"/>
        <v>2</v>
      </c>
      <c r="AS17" s="38">
        <f t="shared" si="15"/>
        <v>31300</v>
      </c>
      <c r="AT17" s="39">
        <f t="shared" si="16"/>
        <v>-0.95846645367412142</v>
      </c>
      <c r="AU17" s="40">
        <f t="shared" si="17"/>
        <v>3</v>
      </c>
      <c r="AV17" s="42">
        <f t="shared" si="20"/>
        <v>16</v>
      </c>
      <c r="AW17" s="42" t="str">
        <f t="shared" si="18"/>
        <v>AMAN</v>
      </c>
      <c r="AX17" s="42" t="str">
        <f t="shared" si="19"/>
        <v>3</v>
      </c>
    </row>
    <row r="18" spans="1:51" x14ac:dyDescent="0.35">
      <c r="A18" s="8">
        <v>11</v>
      </c>
      <c r="B18" s="9">
        <v>6306</v>
      </c>
      <c r="C18" s="10" t="s">
        <v>603</v>
      </c>
      <c r="D18" s="81">
        <v>6306100</v>
      </c>
      <c r="E18" s="93" t="s">
        <v>649</v>
      </c>
      <c r="F18" s="88">
        <f>F12+1000</f>
        <v>12000</v>
      </c>
      <c r="G18" s="88">
        <f>G12+1000</f>
        <v>12000</v>
      </c>
      <c r="H18" s="88">
        <f>H12+1000</f>
        <v>12000</v>
      </c>
      <c r="I18" s="88">
        <f>I12+1000</f>
        <v>12000</v>
      </c>
      <c r="J18" s="72">
        <f>J12+2000</f>
        <v>8000</v>
      </c>
      <c r="K18" s="72">
        <f>K12+2000</f>
        <v>8000</v>
      </c>
      <c r="L18" s="72">
        <f>L12+2000</f>
        <v>8000</v>
      </c>
      <c r="M18" s="72">
        <f>M12+2000</f>
        <v>8000</v>
      </c>
      <c r="N18" s="72">
        <f>N12-1000</f>
        <v>14220</v>
      </c>
      <c r="O18" s="72">
        <f>O12-1000</f>
        <v>15100</v>
      </c>
      <c r="P18" s="72">
        <f>P12-1000</f>
        <v>15500</v>
      </c>
      <c r="Q18" s="72">
        <f>Q12-1000</f>
        <v>16300</v>
      </c>
      <c r="R18" s="72">
        <f>R12</f>
        <v>17000</v>
      </c>
      <c r="S18" s="72">
        <f>S12</f>
        <v>17000</v>
      </c>
      <c r="T18" s="72">
        <f>T12</f>
        <v>17000</v>
      </c>
      <c r="U18" s="72">
        <f>U12</f>
        <v>17000</v>
      </c>
      <c r="V18" s="72">
        <f>V16-1000</f>
        <v>40050</v>
      </c>
      <c r="W18" s="72">
        <f>W16-1000</f>
        <v>37650</v>
      </c>
      <c r="X18" s="72">
        <f>X16-1000</f>
        <v>44200</v>
      </c>
      <c r="Y18" s="72">
        <f>Y16-1000</f>
        <v>44750</v>
      </c>
      <c r="Z18" s="72">
        <f>Z12-1000</f>
        <v>29500</v>
      </c>
      <c r="AA18" s="72">
        <f>AA12-1000</f>
        <v>29400</v>
      </c>
      <c r="AB18" s="72">
        <f>AB12-1000</f>
        <v>29000</v>
      </c>
      <c r="AC18" s="72">
        <f>AC12-1000</f>
        <v>29000</v>
      </c>
      <c r="AD18" s="38">
        <f t="shared" si="0"/>
        <v>12000</v>
      </c>
      <c r="AE18" s="39">
        <f t="shared" si="1"/>
        <v>0</v>
      </c>
      <c r="AF18" s="40">
        <f t="shared" si="2"/>
        <v>3</v>
      </c>
      <c r="AG18" s="38">
        <f t="shared" si="3"/>
        <v>8000</v>
      </c>
      <c r="AH18" s="39">
        <f t="shared" si="4"/>
        <v>0</v>
      </c>
      <c r="AI18" s="40">
        <f t="shared" si="5"/>
        <v>3</v>
      </c>
      <c r="AJ18" s="38">
        <f t="shared" si="6"/>
        <v>14940</v>
      </c>
      <c r="AK18" s="39">
        <f t="shared" si="7"/>
        <v>9.1030789825970544</v>
      </c>
      <c r="AL18" s="40">
        <f t="shared" si="8"/>
        <v>2</v>
      </c>
      <c r="AM18" s="38">
        <f t="shared" si="9"/>
        <v>17000</v>
      </c>
      <c r="AN18" s="39">
        <f t="shared" si="10"/>
        <v>0</v>
      </c>
      <c r="AO18" s="40">
        <f t="shared" si="11"/>
        <v>3</v>
      </c>
      <c r="AP18" s="38">
        <f t="shared" si="12"/>
        <v>40633.333333333336</v>
      </c>
      <c r="AQ18" s="39">
        <f t="shared" si="13"/>
        <v>10.131255127153398</v>
      </c>
      <c r="AR18" s="40">
        <f t="shared" si="14"/>
        <v>2</v>
      </c>
      <c r="AS18" s="38">
        <f t="shared" si="15"/>
        <v>29300</v>
      </c>
      <c r="AT18" s="39">
        <f t="shared" si="16"/>
        <v>-1.0238907849829351</v>
      </c>
      <c r="AU18" s="40">
        <f t="shared" si="17"/>
        <v>3</v>
      </c>
      <c r="AV18" s="42">
        <f t="shared" si="20"/>
        <v>16</v>
      </c>
      <c r="AW18" s="42" t="str">
        <f t="shared" si="18"/>
        <v>AMAN</v>
      </c>
      <c r="AX18" s="42" t="str">
        <f t="shared" si="19"/>
        <v>3</v>
      </c>
    </row>
    <row r="19" spans="1:51" x14ac:dyDescent="0.35">
      <c r="A19" s="68"/>
      <c r="B19" s="68"/>
      <c r="C19" s="68"/>
      <c r="D19" s="68" t="s">
        <v>597</v>
      </c>
      <c r="E19" s="67" t="s">
        <v>597</v>
      </c>
      <c r="F19" s="74">
        <f t="shared" ref="F19:AC19" si="28">AVERAGE(F8:F18)</f>
        <v>11590.90909090909</v>
      </c>
      <c r="G19" s="74">
        <f t="shared" si="28"/>
        <v>11590.90909090909</v>
      </c>
      <c r="H19" s="74">
        <f t="shared" si="28"/>
        <v>11590.90909090909</v>
      </c>
      <c r="I19" s="74">
        <f t="shared" si="28"/>
        <v>11590.90909090909</v>
      </c>
      <c r="J19" s="74">
        <f t="shared" si="28"/>
        <v>7727.272727272727</v>
      </c>
      <c r="K19" s="74">
        <f t="shared" si="28"/>
        <v>7727.272727272727</v>
      </c>
      <c r="L19" s="74">
        <f t="shared" si="28"/>
        <v>7727.272727272727</v>
      </c>
      <c r="M19" s="74">
        <f t="shared" si="28"/>
        <v>7727.272727272727</v>
      </c>
      <c r="N19" s="74">
        <f t="shared" si="28"/>
        <v>15592.727272727272</v>
      </c>
      <c r="O19" s="74">
        <f t="shared" si="28"/>
        <v>16472.727272727272</v>
      </c>
      <c r="P19" s="74">
        <f t="shared" si="28"/>
        <v>16872.727272727272</v>
      </c>
      <c r="Q19" s="74">
        <f t="shared" si="28"/>
        <v>17672.727272727272</v>
      </c>
      <c r="R19" s="74">
        <f t="shared" si="28"/>
        <v>17545.454545454544</v>
      </c>
      <c r="S19" s="74">
        <f t="shared" si="28"/>
        <v>17545.454545454544</v>
      </c>
      <c r="T19" s="74">
        <f t="shared" si="28"/>
        <v>17545.454545454544</v>
      </c>
      <c r="U19" s="74">
        <f t="shared" si="28"/>
        <v>17545.454545454544</v>
      </c>
      <c r="V19" s="74">
        <f t="shared" si="28"/>
        <v>40140.909090909088</v>
      </c>
      <c r="W19" s="74">
        <f t="shared" si="28"/>
        <v>37740.909090909088</v>
      </c>
      <c r="X19" s="74">
        <f t="shared" si="28"/>
        <v>44290.909090909088</v>
      </c>
      <c r="Y19" s="74">
        <f t="shared" si="28"/>
        <v>44840.909090909088</v>
      </c>
      <c r="Z19" s="74">
        <f t="shared" si="28"/>
        <v>30636.363636363636</v>
      </c>
      <c r="AA19" s="74">
        <f t="shared" si="28"/>
        <v>30536.363636363636</v>
      </c>
      <c r="AB19" s="74">
        <f t="shared" si="28"/>
        <v>30136.363636363636</v>
      </c>
      <c r="AC19" s="74">
        <f t="shared" si="28"/>
        <v>30136.363636363636</v>
      </c>
      <c r="AD19" s="38">
        <f t="shared" si="0"/>
        <v>11590.90909090909</v>
      </c>
      <c r="AE19" s="39">
        <f t="shared" si="1"/>
        <v>0</v>
      </c>
      <c r="AF19" s="41">
        <f t="shared" si="2"/>
        <v>3</v>
      </c>
      <c r="AG19" s="38">
        <f t="shared" si="3"/>
        <v>7727.272727272727</v>
      </c>
      <c r="AH19" s="39">
        <f t="shared" si="4"/>
        <v>0</v>
      </c>
      <c r="AI19" s="41">
        <f t="shared" si="5"/>
        <v>3</v>
      </c>
      <c r="AJ19" s="38">
        <f t="shared" si="6"/>
        <v>16312.727272727272</v>
      </c>
      <c r="AK19" s="39">
        <f t="shared" si="7"/>
        <v>8.3370485956308507</v>
      </c>
      <c r="AL19" s="41">
        <f t="shared" si="8"/>
        <v>2</v>
      </c>
      <c r="AM19" s="38">
        <f t="shared" si="9"/>
        <v>17545.454545454544</v>
      </c>
      <c r="AN19" s="39">
        <f t="shared" si="10"/>
        <v>0</v>
      </c>
      <c r="AO19" s="41">
        <f t="shared" si="11"/>
        <v>3</v>
      </c>
      <c r="AP19" s="38">
        <f t="shared" si="12"/>
        <v>40724.242424242424</v>
      </c>
      <c r="AQ19" s="39">
        <f t="shared" si="13"/>
        <v>10.108639035642527</v>
      </c>
      <c r="AR19" s="41">
        <f t="shared" si="14"/>
        <v>2</v>
      </c>
      <c r="AS19" s="38">
        <f t="shared" si="15"/>
        <v>30436.363636363636</v>
      </c>
      <c r="AT19" s="39">
        <f t="shared" si="16"/>
        <v>-0.98566308243727596</v>
      </c>
      <c r="AU19" s="41">
        <f t="shared" si="17"/>
        <v>3</v>
      </c>
      <c r="AV19" s="41">
        <f t="shared" si="20"/>
        <v>16</v>
      </c>
      <c r="AW19" s="41" t="str">
        <f t="shared" si="18"/>
        <v>AMAN</v>
      </c>
      <c r="AX19" s="41" t="str">
        <f t="shared" si="19"/>
        <v>3</v>
      </c>
      <c r="AY19" s="44"/>
    </row>
    <row r="22" spans="1:51" ht="18.5" x14ac:dyDescent="0.35">
      <c r="A22" s="196" t="s">
        <v>790</v>
      </c>
      <c r="B22" s="196"/>
      <c r="C22" s="196"/>
      <c r="D22" s="196"/>
      <c r="E22" s="196"/>
      <c r="F22" s="60"/>
      <c r="G22" s="60"/>
      <c r="H22" s="61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2"/>
      <c r="AE22" s="63"/>
      <c r="AF22" s="60"/>
      <c r="AG22" s="62"/>
      <c r="AH22" s="63"/>
      <c r="AI22" s="60"/>
      <c r="AJ22" s="62"/>
      <c r="AK22" s="63"/>
      <c r="AL22" s="60"/>
      <c r="AM22" s="62"/>
      <c r="AN22" s="63"/>
      <c r="AO22" s="60"/>
      <c r="AP22" s="62"/>
      <c r="AQ22" s="63"/>
      <c r="AR22" s="60"/>
      <c r="AS22" s="62"/>
      <c r="AT22" s="63"/>
      <c r="AU22" s="60"/>
    </row>
    <row r="23" spans="1:51" x14ac:dyDescent="0.35">
      <c r="A23" s="66"/>
      <c r="B23" s="76"/>
      <c r="C23" s="66"/>
      <c r="D23" s="66"/>
      <c r="E23" s="66"/>
      <c r="F23" s="66"/>
      <c r="G23" s="66"/>
      <c r="H23" s="61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2"/>
      <c r="AE23" s="63"/>
      <c r="AF23" s="66"/>
      <c r="AG23" s="62"/>
      <c r="AH23" s="63"/>
      <c r="AI23" s="66"/>
      <c r="AJ23" s="62"/>
      <c r="AK23" s="63"/>
      <c r="AL23" s="66"/>
      <c r="AM23" s="62"/>
      <c r="AN23" s="63"/>
      <c r="AO23" s="66"/>
      <c r="AP23" s="62"/>
      <c r="AQ23" s="63"/>
      <c r="AR23" s="66"/>
      <c r="AS23" s="62"/>
      <c r="AT23" s="63"/>
      <c r="AU23" s="66"/>
    </row>
    <row r="24" spans="1:51" s="36" customFormat="1" ht="31.15" customHeight="1" x14ac:dyDescent="0.35">
      <c r="A24" s="308" t="s">
        <v>1</v>
      </c>
      <c r="B24" s="309" t="s">
        <v>602</v>
      </c>
      <c r="C24" s="310" t="s">
        <v>3</v>
      </c>
      <c r="D24" s="313" t="s">
        <v>600</v>
      </c>
      <c r="E24" s="316" t="s">
        <v>601</v>
      </c>
      <c r="F24" s="323" t="s">
        <v>564</v>
      </c>
      <c r="G24" s="324"/>
      <c r="H24" s="324"/>
      <c r="I24" s="323" t="s">
        <v>8</v>
      </c>
      <c r="J24" s="325" t="s">
        <v>565</v>
      </c>
      <c r="K24" s="326"/>
      <c r="L24" s="326"/>
      <c r="M24" s="325" t="s">
        <v>8</v>
      </c>
      <c r="N24" s="303" t="s">
        <v>566</v>
      </c>
      <c r="O24" s="304"/>
      <c r="P24" s="304"/>
      <c r="Q24" s="303" t="s">
        <v>8</v>
      </c>
      <c r="R24" s="319" t="s">
        <v>567</v>
      </c>
      <c r="S24" s="320"/>
      <c r="T24" s="320"/>
      <c r="U24" s="319" t="s">
        <v>8</v>
      </c>
      <c r="V24" s="321" t="s">
        <v>568</v>
      </c>
      <c r="W24" s="322"/>
      <c r="X24" s="322"/>
      <c r="Y24" s="321" t="s">
        <v>8</v>
      </c>
      <c r="Z24" s="297" t="s">
        <v>569</v>
      </c>
      <c r="AA24" s="306"/>
      <c r="AB24" s="306"/>
      <c r="AC24" s="297" t="s">
        <v>8</v>
      </c>
      <c r="AD24" s="299" t="s">
        <v>570</v>
      </c>
      <c r="AE24" s="300"/>
      <c r="AF24" s="301"/>
      <c r="AG24" s="299" t="s">
        <v>571</v>
      </c>
      <c r="AH24" s="300"/>
      <c r="AI24" s="301"/>
      <c r="AJ24" s="299" t="s">
        <v>572</v>
      </c>
      <c r="AK24" s="300"/>
      <c r="AL24" s="301"/>
      <c r="AM24" s="299" t="s">
        <v>573</v>
      </c>
      <c r="AN24" s="300"/>
      <c r="AO24" s="301"/>
      <c r="AP24" s="299" t="s">
        <v>574</v>
      </c>
      <c r="AQ24" s="300"/>
      <c r="AR24" s="301"/>
      <c r="AS24" s="299" t="s">
        <v>575</v>
      </c>
      <c r="AT24" s="300"/>
      <c r="AU24" s="301"/>
      <c r="AV24" s="305" t="s">
        <v>576</v>
      </c>
      <c r="AW24" s="305"/>
      <c r="AX24" s="305"/>
    </row>
    <row r="25" spans="1:51" s="36" customFormat="1" ht="15.5" x14ac:dyDescent="0.35">
      <c r="A25" s="308"/>
      <c r="B25" s="309"/>
      <c r="C25" s="311"/>
      <c r="D25" s="314"/>
      <c r="E25" s="317"/>
      <c r="F25" s="324"/>
      <c r="G25" s="324"/>
      <c r="H25" s="324"/>
      <c r="I25" s="323"/>
      <c r="J25" s="326"/>
      <c r="K25" s="326"/>
      <c r="L25" s="326"/>
      <c r="M25" s="325"/>
      <c r="N25" s="304"/>
      <c r="O25" s="304"/>
      <c r="P25" s="304"/>
      <c r="Q25" s="303"/>
      <c r="R25" s="320"/>
      <c r="S25" s="320"/>
      <c r="T25" s="320"/>
      <c r="U25" s="319"/>
      <c r="V25" s="322"/>
      <c r="W25" s="322"/>
      <c r="X25" s="322"/>
      <c r="Y25" s="321"/>
      <c r="Z25" s="306"/>
      <c r="AA25" s="306"/>
      <c r="AB25" s="306"/>
      <c r="AC25" s="297"/>
      <c r="AD25" s="298" t="s">
        <v>577</v>
      </c>
      <c r="AE25" s="302" t="s">
        <v>11</v>
      </c>
      <c r="AF25" s="298" t="s">
        <v>12</v>
      </c>
      <c r="AG25" s="298" t="s">
        <v>577</v>
      </c>
      <c r="AH25" s="302" t="s">
        <v>11</v>
      </c>
      <c r="AI25" s="298" t="s">
        <v>12</v>
      </c>
      <c r="AJ25" s="298" t="s">
        <v>577</v>
      </c>
      <c r="AK25" s="302" t="s">
        <v>11</v>
      </c>
      <c r="AL25" s="298" t="s">
        <v>12</v>
      </c>
      <c r="AM25" s="298" t="s">
        <v>577</v>
      </c>
      <c r="AN25" s="302" t="s">
        <v>11</v>
      </c>
      <c r="AO25" s="298" t="s">
        <v>12</v>
      </c>
      <c r="AP25" s="298" t="s">
        <v>577</v>
      </c>
      <c r="AQ25" s="302" t="s">
        <v>11</v>
      </c>
      <c r="AR25" s="298" t="s">
        <v>12</v>
      </c>
      <c r="AS25" s="298" t="s">
        <v>577</v>
      </c>
      <c r="AT25" s="302" t="s">
        <v>11</v>
      </c>
      <c r="AU25" s="298" t="s">
        <v>12</v>
      </c>
      <c r="AV25" s="305"/>
      <c r="AW25" s="305"/>
      <c r="AX25" s="305"/>
    </row>
    <row r="26" spans="1:51" s="36" customFormat="1" ht="15.5" x14ac:dyDescent="0.35">
      <c r="A26" s="308"/>
      <c r="B26" s="309"/>
      <c r="C26" s="312"/>
      <c r="D26" s="315"/>
      <c r="E26" s="318"/>
      <c r="F26" s="71" t="s">
        <v>739</v>
      </c>
      <c r="G26" s="71">
        <v>45627</v>
      </c>
      <c r="H26" s="71">
        <v>45292</v>
      </c>
      <c r="I26" s="71">
        <v>45323</v>
      </c>
      <c r="J26" s="78" t="s">
        <v>739</v>
      </c>
      <c r="K26" s="78">
        <v>45627</v>
      </c>
      <c r="L26" s="78">
        <v>45292</v>
      </c>
      <c r="M26" s="78">
        <v>45323</v>
      </c>
      <c r="N26" s="197" t="s">
        <v>739</v>
      </c>
      <c r="O26" s="197">
        <v>45627</v>
      </c>
      <c r="P26" s="197">
        <v>45292</v>
      </c>
      <c r="Q26" s="197">
        <v>45323</v>
      </c>
      <c r="R26" s="198" t="s">
        <v>739</v>
      </c>
      <c r="S26" s="198">
        <v>45627</v>
      </c>
      <c r="T26" s="198">
        <v>45292</v>
      </c>
      <c r="U26" s="198">
        <v>45323</v>
      </c>
      <c r="V26" s="37" t="s">
        <v>739</v>
      </c>
      <c r="W26" s="37">
        <v>45627</v>
      </c>
      <c r="X26" s="37">
        <v>45292</v>
      </c>
      <c r="Y26" s="37">
        <v>45323</v>
      </c>
      <c r="Z26" s="199" t="s">
        <v>739</v>
      </c>
      <c r="AA26" s="199">
        <v>45627</v>
      </c>
      <c r="AB26" s="199">
        <v>45292</v>
      </c>
      <c r="AC26" s="199">
        <v>45323</v>
      </c>
      <c r="AD26" s="298"/>
      <c r="AE26" s="302"/>
      <c r="AF26" s="298"/>
      <c r="AG26" s="298"/>
      <c r="AH26" s="302"/>
      <c r="AI26" s="298"/>
      <c r="AJ26" s="298"/>
      <c r="AK26" s="302"/>
      <c r="AL26" s="298"/>
      <c r="AM26" s="298"/>
      <c r="AN26" s="302"/>
      <c r="AO26" s="298"/>
      <c r="AP26" s="298"/>
      <c r="AQ26" s="302"/>
      <c r="AR26" s="298"/>
      <c r="AS26" s="298"/>
      <c r="AT26" s="302"/>
      <c r="AU26" s="298"/>
      <c r="AV26" s="59" t="s">
        <v>578</v>
      </c>
      <c r="AW26" s="59" t="s">
        <v>579</v>
      </c>
      <c r="AX26" s="59" t="s">
        <v>580</v>
      </c>
      <c r="AY26" s="43"/>
    </row>
    <row r="27" spans="1:51" x14ac:dyDescent="0.35">
      <c r="A27" s="8">
        <v>1</v>
      </c>
      <c r="B27" s="9">
        <v>6306</v>
      </c>
      <c r="C27" s="10" t="s">
        <v>603</v>
      </c>
      <c r="D27" s="81">
        <v>6306010</v>
      </c>
      <c r="E27" s="93" t="s">
        <v>639</v>
      </c>
      <c r="F27" s="88">
        <f>F31</f>
        <v>11000</v>
      </c>
      <c r="G27" s="88">
        <f>G31</f>
        <v>11000</v>
      </c>
      <c r="H27" s="88">
        <f>H31</f>
        <v>11000</v>
      </c>
      <c r="I27" s="88">
        <f>I31</f>
        <v>11000</v>
      </c>
      <c r="J27" s="72">
        <f>J31+2000</f>
        <v>8000</v>
      </c>
      <c r="K27" s="72">
        <f>K31+2000</f>
        <v>8000</v>
      </c>
      <c r="L27" s="72">
        <f>L31+2000</f>
        <v>8000</v>
      </c>
      <c r="M27" s="72">
        <f>M31+2000</f>
        <v>8000</v>
      </c>
      <c r="N27" s="72">
        <f>N31+1000</f>
        <v>17100</v>
      </c>
      <c r="O27" s="72">
        <f>O31+1000</f>
        <v>17500</v>
      </c>
      <c r="P27" s="72">
        <f>P31+1000</f>
        <v>18300</v>
      </c>
      <c r="Q27" s="72">
        <f>Q31+1000</f>
        <v>18100</v>
      </c>
      <c r="R27" s="72">
        <f>R31+500</f>
        <v>17500</v>
      </c>
      <c r="S27" s="72">
        <f>S31+500</f>
        <v>17500</v>
      </c>
      <c r="T27" s="72">
        <f>T31+500</f>
        <v>17500</v>
      </c>
      <c r="U27" s="72">
        <f>U31+500</f>
        <v>17500</v>
      </c>
      <c r="V27" s="72">
        <f>V31+1000</f>
        <v>37650</v>
      </c>
      <c r="W27" s="72">
        <f>W31+1000</f>
        <v>44200</v>
      </c>
      <c r="X27" s="72">
        <f>X31+1000</f>
        <v>44750</v>
      </c>
      <c r="Y27" s="72">
        <f>Y31+1000</f>
        <v>37300</v>
      </c>
      <c r="Z27" s="72">
        <f>Z31+500</f>
        <v>30900</v>
      </c>
      <c r="AA27" s="72">
        <f>AA31+500</f>
        <v>30500</v>
      </c>
      <c r="AB27" s="72">
        <f>AB31+500</f>
        <v>30500</v>
      </c>
      <c r="AC27" s="72">
        <f>AC31+500</f>
        <v>31200</v>
      </c>
      <c r="AD27" s="38">
        <f t="shared" ref="AD27:AD38" si="29">IF(ISERROR(AVERAGE(F27:H27)),0,AVERAGE(F27:H27))</f>
        <v>11000</v>
      </c>
      <c r="AE27" s="39">
        <f t="shared" ref="AE27:AE38" si="30">IF(ISERROR(((I27-AD27)/AD27)*100),0,((I27-AD27)/AD27)*100)</f>
        <v>0</v>
      </c>
      <c r="AF27" s="40">
        <f t="shared" ref="AF27:AF38" si="31">IF(AE27="","",IF(AE27&gt;10,1,IF(AE27&lt;5,3,2)))</f>
        <v>3</v>
      </c>
      <c r="AG27" s="38">
        <f t="shared" ref="AG27:AG38" si="32">IF(ISERROR(AVERAGE(J27:L27)),0,AVERAGE(J27:L27))</f>
        <v>8000</v>
      </c>
      <c r="AH27" s="39">
        <f t="shared" ref="AH27:AH38" si="33">IF(ISERROR(((M27-AG27)/AG27)*100),0,((M27-AG27)/AG27)*100)</f>
        <v>0</v>
      </c>
      <c r="AI27" s="40">
        <f t="shared" ref="AI27:AI38" si="34">IF(AH27="","",IF(AH27&gt;15,1,IF(AH27&lt;5,3,2)))</f>
        <v>3</v>
      </c>
      <c r="AJ27" s="38">
        <f t="shared" ref="AJ27:AJ38" si="35">IF(ISERROR(AVERAGE(N27:P27)),0,AVERAGE(N27:P27))</f>
        <v>17633.333333333332</v>
      </c>
      <c r="AK27" s="39">
        <f t="shared" ref="AK27:AK38" si="36">IF(ISERROR(((Q27-AJ27)/AJ27)*100),0,((Q27-AJ27)/AJ27)*100)</f>
        <v>2.6465028355387594</v>
      </c>
      <c r="AL27" s="40">
        <f t="shared" ref="AL27:AL38" si="37">IF(AK27="","",IF(AK27&gt;15,1,IF(AK27&lt;5,3,2)))</f>
        <v>3</v>
      </c>
      <c r="AM27" s="38">
        <f t="shared" ref="AM27:AM38" si="38">IF(ISERROR(AVERAGE(R27:T27)),0,AVERAGE(R27:T27))</f>
        <v>17500</v>
      </c>
      <c r="AN27" s="39">
        <f t="shared" ref="AN27:AN38" si="39">IF(ISERROR(((U27-AM27)/AM27)*100),0,((U27-AM27)/AM27)*100)</f>
        <v>0</v>
      </c>
      <c r="AO27" s="40">
        <f t="shared" ref="AO27:AO38" si="40">IF(AN27="","",IF(AN27&gt;15,1,IF(AN27&lt;5,3,2)))</f>
        <v>3</v>
      </c>
      <c r="AP27" s="38">
        <f t="shared" ref="AP27:AP38" si="41">IF(ISERROR(AVERAGE(V27:X27)),0,AVERAGE(V27:X27))</f>
        <v>42200</v>
      </c>
      <c r="AQ27" s="39">
        <f t="shared" ref="AQ27:AQ38" si="42">IF(ISERROR(((Y27-AP27)/AP27)*100),0,((Y27-AP27)/AP27)*100)</f>
        <v>-11.611374407582939</v>
      </c>
      <c r="AR27" s="40">
        <f t="shared" ref="AR27:AR38" si="43">IF(AQ27="","",IF(AQ27&gt;15,1,IF(AQ27&lt;5,3,2)))</f>
        <v>3</v>
      </c>
      <c r="AS27" s="38">
        <f t="shared" ref="AS27:AS38" si="44">IF(ISERROR(AVERAGE(Z27:AB27)),0,AVERAGE(Z27:AB27))</f>
        <v>30633.333333333332</v>
      </c>
      <c r="AT27" s="39">
        <f t="shared" ref="AT27:AT38" si="45">IF(ISERROR(((AC27-AS27)/AS27)*100),0,((AC27-AS27)/AS27)*100)</f>
        <v>1.8498367791077299</v>
      </c>
      <c r="AU27" s="40">
        <f t="shared" ref="AU27:AU38" si="46">IF(AT27="","",IF(AT27&gt;15,1,IF(AT27&lt;5,3,2)))</f>
        <v>3</v>
      </c>
      <c r="AV27" s="42">
        <f>IF(ISERROR(AF27+AI27+AL27+AO27+AR27+AU27),"",AF27+AI27+AL27+AO27+AR27+AU27)</f>
        <v>18</v>
      </c>
      <c r="AW27" s="42" t="str">
        <f t="shared" ref="AW27:AW38" si="47">IF(AV27="","",IF(AV27&lt;=9,"RENTAN",IF(AV27&gt;13,"AMAN","WASPADA")))</f>
        <v>AMAN</v>
      </c>
      <c r="AX27" s="42" t="str">
        <f t="shared" ref="AX27:AX38" si="48">IF(AW27="","",IF(AW27="AMAN","3",IF(AW27="RENTAN","1","2")))</f>
        <v>3</v>
      </c>
    </row>
    <row r="28" spans="1:51" x14ac:dyDescent="0.35">
      <c r="A28" s="8">
        <v>2</v>
      </c>
      <c r="B28" s="9">
        <v>6306</v>
      </c>
      <c r="C28" s="10" t="s">
        <v>603</v>
      </c>
      <c r="D28" s="81">
        <v>6306020</v>
      </c>
      <c r="E28" s="93" t="s">
        <v>640</v>
      </c>
      <c r="F28" s="88">
        <f>F31+2000</f>
        <v>13000</v>
      </c>
      <c r="G28" s="88">
        <f>G31+2000</f>
        <v>13000</v>
      </c>
      <c r="H28" s="88">
        <f>H31+2000</f>
        <v>13000</v>
      </c>
      <c r="I28" s="88">
        <f>I31+2000</f>
        <v>13000</v>
      </c>
      <c r="J28" s="72">
        <f>J31+2500</f>
        <v>8500</v>
      </c>
      <c r="K28" s="72">
        <f>K31+2500</f>
        <v>8500</v>
      </c>
      <c r="L28" s="72">
        <f>L31+2500</f>
        <v>8500</v>
      </c>
      <c r="M28" s="72">
        <f>M31+2500</f>
        <v>8500</v>
      </c>
      <c r="N28" s="72">
        <f>N31+2000</f>
        <v>18100</v>
      </c>
      <c r="O28" s="72">
        <f>O31+2000</f>
        <v>18500</v>
      </c>
      <c r="P28" s="72">
        <f>P31+2000</f>
        <v>19300</v>
      </c>
      <c r="Q28" s="72">
        <f>Q31+2000</f>
        <v>19100</v>
      </c>
      <c r="R28" s="72">
        <f>R31+2500</f>
        <v>19500</v>
      </c>
      <c r="S28" s="72">
        <f>S31+2500</f>
        <v>19500</v>
      </c>
      <c r="T28" s="72">
        <f>T31+2500</f>
        <v>19500</v>
      </c>
      <c r="U28" s="72">
        <f>U31+2500</f>
        <v>19500</v>
      </c>
      <c r="V28" s="72">
        <f>V31+2000</f>
        <v>38650</v>
      </c>
      <c r="W28" s="72">
        <f>W31+2000</f>
        <v>45200</v>
      </c>
      <c r="X28" s="72">
        <f>X31+2000</f>
        <v>45750</v>
      </c>
      <c r="Y28" s="72">
        <f>Y31+2000</f>
        <v>38300</v>
      </c>
      <c r="Z28" s="72">
        <f>Z31+1000</f>
        <v>31400</v>
      </c>
      <c r="AA28" s="72">
        <f>AA31+1000</f>
        <v>31000</v>
      </c>
      <c r="AB28" s="72">
        <f>AB31+1000</f>
        <v>31000</v>
      </c>
      <c r="AC28" s="72">
        <f>AC31+1000</f>
        <v>31700</v>
      </c>
      <c r="AD28" s="38">
        <f t="shared" si="29"/>
        <v>13000</v>
      </c>
      <c r="AE28" s="39">
        <f t="shared" si="30"/>
        <v>0</v>
      </c>
      <c r="AF28" s="40">
        <f t="shared" si="31"/>
        <v>3</v>
      </c>
      <c r="AG28" s="38">
        <f t="shared" si="32"/>
        <v>8500</v>
      </c>
      <c r="AH28" s="39">
        <f t="shared" si="33"/>
        <v>0</v>
      </c>
      <c r="AI28" s="40">
        <f t="shared" si="34"/>
        <v>3</v>
      </c>
      <c r="AJ28" s="38">
        <f t="shared" si="35"/>
        <v>18633.333333333332</v>
      </c>
      <c r="AK28" s="39">
        <f t="shared" si="36"/>
        <v>2.504472271914139</v>
      </c>
      <c r="AL28" s="40">
        <f t="shared" si="37"/>
        <v>3</v>
      </c>
      <c r="AM28" s="38">
        <f t="shared" si="38"/>
        <v>19500</v>
      </c>
      <c r="AN28" s="39">
        <f t="shared" si="39"/>
        <v>0</v>
      </c>
      <c r="AO28" s="40">
        <f t="shared" si="40"/>
        <v>3</v>
      </c>
      <c r="AP28" s="38">
        <f t="shared" si="41"/>
        <v>43200</v>
      </c>
      <c r="AQ28" s="39">
        <f t="shared" si="42"/>
        <v>-11.342592592592593</v>
      </c>
      <c r="AR28" s="40">
        <f t="shared" si="43"/>
        <v>3</v>
      </c>
      <c r="AS28" s="38">
        <f t="shared" si="44"/>
        <v>31133.333333333332</v>
      </c>
      <c r="AT28" s="39">
        <f t="shared" si="45"/>
        <v>1.8201284796573916</v>
      </c>
      <c r="AU28" s="40">
        <f t="shared" si="46"/>
        <v>3</v>
      </c>
      <c r="AV28" s="42">
        <f t="shared" ref="AV28:AV38" si="49">IF(ISERROR(AF28+AI28+AL28+AO28+AR28+AU28),"",AF28+AI28+AL28+AO28+AR28+AU28)</f>
        <v>18</v>
      </c>
      <c r="AW28" s="42" t="str">
        <f t="shared" si="47"/>
        <v>AMAN</v>
      </c>
      <c r="AX28" s="42" t="str">
        <f t="shared" si="48"/>
        <v>3</v>
      </c>
    </row>
    <row r="29" spans="1:51" x14ac:dyDescent="0.35">
      <c r="A29" s="8">
        <v>3</v>
      </c>
      <c r="B29" s="9">
        <v>6306</v>
      </c>
      <c r="C29" s="10" t="s">
        <v>603</v>
      </c>
      <c r="D29" s="81">
        <v>6306030</v>
      </c>
      <c r="E29" s="93" t="s">
        <v>641</v>
      </c>
      <c r="F29" s="88">
        <f t="shared" ref="F29:M29" si="50">F31</f>
        <v>11000</v>
      </c>
      <c r="G29" s="88">
        <f t="shared" si="50"/>
        <v>11000</v>
      </c>
      <c r="H29" s="88">
        <f t="shared" si="50"/>
        <v>11000</v>
      </c>
      <c r="I29" s="88">
        <f t="shared" si="50"/>
        <v>11000</v>
      </c>
      <c r="J29" s="72">
        <f t="shared" si="50"/>
        <v>6000</v>
      </c>
      <c r="K29" s="72">
        <f t="shared" si="50"/>
        <v>6000</v>
      </c>
      <c r="L29" s="72">
        <f t="shared" si="50"/>
        <v>6000</v>
      </c>
      <c r="M29" s="72">
        <f t="shared" si="50"/>
        <v>6000</v>
      </c>
      <c r="N29" s="72">
        <f>N31+100</f>
        <v>16200</v>
      </c>
      <c r="O29" s="72">
        <f>O31+100</f>
        <v>16600</v>
      </c>
      <c r="P29" s="72">
        <f>P31+100</f>
        <v>17400</v>
      </c>
      <c r="Q29" s="72">
        <f>Q31+100</f>
        <v>17200</v>
      </c>
      <c r="R29" s="72">
        <f>R31+500</f>
        <v>17500</v>
      </c>
      <c r="S29" s="72">
        <f>S31+500</f>
        <v>17500</v>
      </c>
      <c r="T29" s="72">
        <f>T31+500</f>
        <v>17500</v>
      </c>
      <c r="U29" s="72">
        <f>U31+500</f>
        <v>17500</v>
      </c>
      <c r="V29" s="72">
        <f>V31+1000</f>
        <v>37650</v>
      </c>
      <c r="W29" s="72">
        <f>W31+1000</f>
        <v>44200</v>
      </c>
      <c r="X29" s="72">
        <f>X31+1000</f>
        <v>44750</v>
      </c>
      <c r="Y29" s="72">
        <f>Y31+1000</f>
        <v>37300</v>
      </c>
      <c r="Z29" s="72">
        <f>Z31+500</f>
        <v>30900</v>
      </c>
      <c r="AA29" s="72">
        <f>AA31+500</f>
        <v>30500</v>
      </c>
      <c r="AB29" s="72">
        <f>AB31+500</f>
        <v>30500</v>
      </c>
      <c r="AC29" s="72">
        <f>AC31+500</f>
        <v>31200</v>
      </c>
      <c r="AD29" s="38">
        <f t="shared" si="29"/>
        <v>11000</v>
      </c>
      <c r="AE29" s="39">
        <f t="shared" si="30"/>
        <v>0</v>
      </c>
      <c r="AF29" s="40">
        <f t="shared" si="31"/>
        <v>3</v>
      </c>
      <c r="AG29" s="38">
        <f t="shared" si="32"/>
        <v>6000</v>
      </c>
      <c r="AH29" s="39">
        <f t="shared" si="33"/>
        <v>0</v>
      </c>
      <c r="AI29" s="40">
        <f t="shared" si="34"/>
        <v>3</v>
      </c>
      <c r="AJ29" s="38">
        <f t="shared" si="35"/>
        <v>16733.333333333332</v>
      </c>
      <c r="AK29" s="39">
        <f t="shared" si="36"/>
        <v>2.788844621513952</v>
      </c>
      <c r="AL29" s="40">
        <f t="shared" si="37"/>
        <v>3</v>
      </c>
      <c r="AM29" s="38">
        <f t="shared" si="38"/>
        <v>17500</v>
      </c>
      <c r="AN29" s="39">
        <f t="shared" si="39"/>
        <v>0</v>
      </c>
      <c r="AO29" s="40">
        <f t="shared" si="40"/>
        <v>3</v>
      </c>
      <c r="AP29" s="38">
        <f t="shared" si="41"/>
        <v>42200</v>
      </c>
      <c r="AQ29" s="39">
        <f t="shared" si="42"/>
        <v>-11.611374407582939</v>
      </c>
      <c r="AR29" s="40">
        <f t="shared" si="43"/>
        <v>3</v>
      </c>
      <c r="AS29" s="38">
        <f t="shared" si="44"/>
        <v>30633.333333333332</v>
      </c>
      <c r="AT29" s="39">
        <f t="shared" si="45"/>
        <v>1.8498367791077299</v>
      </c>
      <c r="AU29" s="40">
        <f t="shared" si="46"/>
        <v>3</v>
      </c>
      <c r="AV29" s="42">
        <f t="shared" si="49"/>
        <v>18</v>
      </c>
      <c r="AW29" s="42" t="str">
        <f t="shared" si="47"/>
        <v>AMAN</v>
      </c>
      <c r="AX29" s="42" t="str">
        <f t="shared" si="48"/>
        <v>3</v>
      </c>
    </row>
    <row r="30" spans="1:51" x14ac:dyDescent="0.35">
      <c r="A30" s="8">
        <v>4</v>
      </c>
      <c r="B30" s="9">
        <v>6306</v>
      </c>
      <c r="C30" s="10" t="s">
        <v>603</v>
      </c>
      <c r="D30" s="81">
        <v>6306040</v>
      </c>
      <c r="E30" s="93" t="s">
        <v>642</v>
      </c>
      <c r="F30" s="88">
        <f>F31+500</f>
        <v>11500</v>
      </c>
      <c r="G30" s="88">
        <f>G31+500</f>
        <v>11500</v>
      </c>
      <c r="H30" s="88">
        <f>H31+500</f>
        <v>11500</v>
      </c>
      <c r="I30" s="88">
        <f>I31+500</f>
        <v>11500</v>
      </c>
      <c r="J30" s="72">
        <f>J31+2000</f>
        <v>8000</v>
      </c>
      <c r="K30" s="72">
        <f>K31+2000</f>
        <v>8000</v>
      </c>
      <c r="L30" s="72">
        <f>L31+2000</f>
        <v>8000</v>
      </c>
      <c r="M30" s="72">
        <f>M31+2000</f>
        <v>8000</v>
      </c>
      <c r="N30" s="72">
        <f t="shared" ref="N30:AC30" si="51">N31</f>
        <v>16100</v>
      </c>
      <c r="O30" s="72">
        <f t="shared" si="51"/>
        <v>16500</v>
      </c>
      <c r="P30" s="72">
        <f t="shared" si="51"/>
        <v>17300</v>
      </c>
      <c r="Q30" s="72">
        <f t="shared" si="51"/>
        <v>17100</v>
      </c>
      <c r="R30" s="72">
        <f t="shared" si="51"/>
        <v>17000</v>
      </c>
      <c r="S30" s="72">
        <f t="shared" si="51"/>
        <v>17000</v>
      </c>
      <c r="T30" s="72">
        <f t="shared" si="51"/>
        <v>17000</v>
      </c>
      <c r="U30" s="72">
        <f t="shared" si="51"/>
        <v>17000</v>
      </c>
      <c r="V30" s="72">
        <f t="shared" si="51"/>
        <v>36650</v>
      </c>
      <c r="W30" s="72">
        <f t="shared" si="51"/>
        <v>43200</v>
      </c>
      <c r="X30" s="72">
        <f t="shared" si="51"/>
        <v>43750</v>
      </c>
      <c r="Y30" s="72">
        <f t="shared" si="51"/>
        <v>36300</v>
      </c>
      <c r="Z30" s="72">
        <f t="shared" si="51"/>
        <v>30400</v>
      </c>
      <c r="AA30" s="72">
        <f t="shared" si="51"/>
        <v>30000</v>
      </c>
      <c r="AB30" s="72">
        <f t="shared" si="51"/>
        <v>30000</v>
      </c>
      <c r="AC30" s="72">
        <f t="shared" si="51"/>
        <v>30700</v>
      </c>
      <c r="AD30" s="38">
        <f t="shared" si="29"/>
        <v>11500</v>
      </c>
      <c r="AE30" s="39">
        <f t="shared" si="30"/>
        <v>0</v>
      </c>
      <c r="AF30" s="40">
        <f t="shared" si="31"/>
        <v>3</v>
      </c>
      <c r="AG30" s="38">
        <f t="shared" si="32"/>
        <v>8000</v>
      </c>
      <c r="AH30" s="39">
        <f t="shared" si="33"/>
        <v>0</v>
      </c>
      <c r="AI30" s="40">
        <f t="shared" si="34"/>
        <v>3</v>
      </c>
      <c r="AJ30" s="38">
        <f t="shared" si="35"/>
        <v>16633.333333333332</v>
      </c>
      <c r="AK30" s="39">
        <f t="shared" si="36"/>
        <v>2.8056112224448975</v>
      </c>
      <c r="AL30" s="40">
        <f t="shared" si="37"/>
        <v>3</v>
      </c>
      <c r="AM30" s="38">
        <f t="shared" si="38"/>
        <v>17000</v>
      </c>
      <c r="AN30" s="39">
        <f t="shared" si="39"/>
        <v>0</v>
      </c>
      <c r="AO30" s="40">
        <f t="shared" si="40"/>
        <v>3</v>
      </c>
      <c r="AP30" s="38">
        <f t="shared" si="41"/>
        <v>41200</v>
      </c>
      <c r="AQ30" s="39">
        <f t="shared" si="42"/>
        <v>-11.893203883495145</v>
      </c>
      <c r="AR30" s="40">
        <f t="shared" si="43"/>
        <v>3</v>
      </c>
      <c r="AS30" s="38">
        <f t="shared" si="44"/>
        <v>30133.333333333332</v>
      </c>
      <c r="AT30" s="39">
        <f t="shared" si="45"/>
        <v>1.8805309734513314</v>
      </c>
      <c r="AU30" s="40">
        <f t="shared" si="46"/>
        <v>3</v>
      </c>
      <c r="AV30" s="42">
        <f t="shared" si="49"/>
        <v>18</v>
      </c>
      <c r="AW30" s="42" t="str">
        <f t="shared" si="47"/>
        <v>AMAN</v>
      </c>
      <c r="AX30" s="42" t="str">
        <f t="shared" si="48"/>
        <v>3</v>
      </c>
    </row>
    <row r="31" spans="1:51" s="211" customFormat="1" x14ac:dyDescent="0.35">
      <c r="A31" s="200">
        <v>5</v>
      </c>
      <c r="B31" s="201">
        <v>6306</v>
      </c>
      <c r="C31" s="202" t="s">
        <v>603</v>
      </c>
      <c r="D31" s="203">
        <v>6306050</v>
      </c>
      <c r="E31" s="204" t="s">
        <v>643</v>
      </c>
      <c r="F31" s="205">
        <v>11000</v>
      </c>
      <c r="G31" s="205">
        <v>11000</v>
      </c>
      <c r="H31" s="205">
        <v>11000</v>
      </c>
      <c r="I31" s="205">
        <v>11000</v>
      </c>
      <c r="J31" s="206">
        <v>6000</v>
      </c>
      <c r="K31" s="206">
        <v>6000</v>
      </c>
      <c r="L31" s="206">
        <v>6000</v>
      </c>
      <c r="M31" s="206">
        <v>6000</v>
      </c>
      <c r="N31" s="206">
        <v>16100</v>
      </c>
      <c r="O31" s="206">
        <v>16500</v>
      </c>
      <c r="P31" s="206">
        <v>17300</v>
      </c>
      <c r="Q31" s="206">
        <v>17100</v>
      </c>
      <c r="R31" s="206">
        <v>17000</v>
      </c>
      <c r="S31" s="206">
        <v>17000</v>
      </c>
      <c r="T31" s="206">
        <v>17000</v>
      </c>
      <c r="U31" s="206">
        <v>17000</v>
      </c>
      <c r="V31" s="206">
        <v>36650</v>
      </c>
      <c r="W31" s="206">
        <v>43200</v>
      </c>
      <c r="X31" s="206">
        <v>43750</v>
      </c>
      <c r="Y31" s="206">
        <v>36300</v>
      </c>
      <c r="Z31" s="206">
        <v>30400</v>
      </c>
      <c r="AA31" s="206">
        <v>30000</v>
      </c>
      <c r="AB31" s="206">
        <v>30000</v>
      </c>
      <c r="AC31" s="206">
        <v>30700</v>
      </c>
      <c r="AD31" s="207">
        <f t="shared" si="29"/>
        <v>11000</v>
      </c>
      <c r="AE31" s="208">
        <f t="shared" si="30"/>
        <v>0</v>
      </c>
      <c r="AF31" s="209">
        <f t="shared" si="31"/>
        <v>3</v>
      </c>
      <c r="AG31" s="207">
        <f t="shared" si="32"/>
        <v>6000</v>
      </c>
      <c r="AH31" s="208">
        <f t="shared" si="33"/>
        <v>0</v>
      </c>
      <c r="AI31" s="209">
        <f t="shared" si="34"/>
        <v>3</v>
      </c>
      <c r="AJ31" s="207">
        <f t="shared" si="35"/>
        <v>16633.333333333332</v>
      </c>
      <c r="AK31" s="208">
        <f t="shared" si="36"/>
        <v>2.8056112224448975</v>
      </c>
      <c r="AL31" s="209">
        <f t="shared" si="37"/>
        <v>3</v>
      </c>
      <c r="AM31" s="207">
        <f t="shared" si="38"/>
        <v>17000</v>
      </c>
      <c r="AN31" s="208">
        <f t="shared" si="39"/>
        <v>0</v>
      </c>
      <c r="AO31" s="209">
        <f t="shared" si="40"/>
        <v>3</v>
      </c>
      <c r="AP31" s="207">
        <f t="shared" si="41"/>
        <v>41200</v>
      </c>
      <c r="AQ31" s="208">
        <f t="shared" si="42"/>
        <v>-11.893203883495145</v>
      </c>
      <c r="AR31" s="209">
        <f t="shared" si="43"/>
        <v>3</v>
      </c>
      <c r="AS31" s="207">
        <f t="shared" si="44"/>
        <v>30133.333333333332</v>
      </c>
      <c r="AT31" s="208">
        <f t="shared" si="45"/>
        <v>1.8805309734513314</v>
      </c>
      <c r="AU31" s="209">
        <f t="shared" si="46"/>
        <v>3</v>
      </c>
      <c r="AV31" s="210">
        <f t="shared" si="49"/>
        <v>18</v>
      </c>
      <c r="AW31" s="210" t="str">
        <f t="shared" si="47"/>
        <v>AMAN</v>
      </c>
      <c r="AX31" s="210" t="str">
        <f t="shared" si="48"/>
        <v>3</v>
      </c>
    </row>
    <row r="32" spans="1:51" x14ac:dyDescent="0.35">
      <c r="A32" s="8">
        <v>6</v>
      </c>
      <c r="B32" s="9">
        <v>6306</v>
      </c>
      <c r="C32" s="10" t="s">
        <v>603</v>
      </c>
      <c r="D32" s="81">
        <v>6306060</v>
      </c>
      <c r="E32" s="93" t="s">
        <v>644</v>
      </c>
      <c r="F32" s="88">
        <f>F31</f>
        <v>11000</v>
      </c>
      <c r="G32" s="88">
        <f>G31</f>
        <v>11000</v>
      </c>
      <c r="H32" s="88">
        <f>H31</f>
        <v>11000</v>
      </c>
      <c r="I32" s="88">
        <f>I31</f>
        <v>11000</v>
      </c>
      <c r="J32" s="72">
        <f>J31+2000</f>
        <v>8000</v>
      </c>
      <c r="K32" s="72">
        <f>K31+2000</f>
        <v>8000</v>
      </c>
      <c r="L32" s="72">
        <f>L31+2000</f>
        <v>8000</v>
      </c>
      <c r="M32" s="72">
        <f>M31+2000</f>
        <v>8000</v>
      </c>
      <c r="N32" s="72">
        <f t="shared" ref="N32:Y32" si="52">N31</f>
        <v>16100</v>
      </c>
      <c r="O32" s="72">
        <f t="shared" si="52"/>
        <v>16500</v>
      </c>
      <c r="P32" s="72">
        <f t="shared" si="52"/>
        <v>17300</v>
      </c>
      <c r="Q32" s="72">
        <f t="shared" si="52"/>
        <v>17100</v>
      </c>
      <c r="R32" s="72">
        <f t="shared" si="52"/>
        <v>17000</v>
      </c>
      <c r="S32" s="72">
        <f t="shared" si="52"/>
        <v>17000</v>
      </c>
      <c r="T32" s="72">
        <f t="shared" si="52"/>
        <v>17000</v>
      </c>
      <c r="U32" s="72">
        <f t="shared" si="52"/>
        <v>17000</v>
      </c>
      <c r="V32" s="72">
        <f t="shared" si="52"/>
        <v>36650</v>
      </c>
      <c r="W32" s="72">
        <f t="shared" si="52"/>
        <v>43200</v>
      </c>
      <c r="X32" s="72">
        <f t="shared" si="52"/>
        <v>43750</v>
      </c>
      <c r="Y32" s="72">
        <f t="shared" si="52"/>
        <v>36300</v>
      </c>
      <c r="Z32" s="72">
        <f>Z31-500</f>
        <v>29900</v>
      </c>
      <c r="AA32" s="72">
        <f>AA31-500</f>
        <v>29500</v>
      </c>
      <c r="AB32" s="72">
        <f>AB31-500</f>
        <v>29500</v>
      </c>
      <c r="AC32" s="72">
        <f>AC31-500</f>
        <v>30200</v>
      </c>
      <c r="AD32" s="38">
        <f t="shared" si="29"/>
        <v>11000</v>
      </c>
      <c r="AE32" s="39">
        <f t="shared" si="30"/>
        <v>0</v>
      </c>
      <c r="AF32" s="40">
        <f t="shared" si="31"/>
        <v>3</v>
      </c>
      <c r="AG32" s="38">
        <f t="shared" si="32"/>
        <v>8000</v>
      </c>
      <c r="AH32" s="39">
        <f t="shared" si="33"/>
        <v>0</v>
      </c>
      <c r="AI32" s="40">
        <f t="shared" si="34"/>
        <v>3</v>
      </c>
      <c r="AJ32" s="38">
        <f t="shared" si="35"/>
        <v>16633.333333333332</v>
      </c>
      <c r="AK32" s="39">
        <f t="shared" si="36"/>
        <v>2.8056112224448975</v>
      </c>
      <c r="AL32" s="40">
        <f t="shared" si="37"/>
        <v>3</v>
      </c>
      <c r="AM32" s="38">
        <f t="shared" si="38"/>
        <v>17000</v>
      </c>
      <c r="AN32" s="39">
        <f t="shared" si="39"/>
        <v>0</v>
      </c>
      <c r="AO32" s="40">
        <f t="shared" si="40"/>
        <v>3</v>
      </c>
      <c r="AP32" s="38">
        <f t="shared" si="41"/>
        <v>41200</v>
      </c>
      <c r="AQ32" s="39">
        <f t="shared" si="42"/>
        <v>-11.893203883495145</v>
      </c>
      <c r="AR32" s="40">
        <f t="shared" si="43"/>
        <v>3</v>
      </c>
      <c r="AS32" s="38">
        <f t="shared" si="44"/>
        <v>29633.333333333332</v>
      </c>
      <c r="AT32" s="39">
        <f t="shared" si="45"/>
        <v>1.9122609673790818</v>
      </c>
      <c r="AU32" s="40">
        <f t="shared" si="46"/>
        <v>3</v>
      </c>
      <c r="AV32" s="42">
        <f t="shared" si="49"/>
        <v>18</v>
      </c>
      <c r="AW32" s="42" t="str">
        <f t="shared" si="47"/>
        <v>AMAN</v>
      </c>
      <c r="AX32" s="42" t="str">
        <f t="shared" si="48"/>
        <v>3</v>
      </c>
    </row>
    <row r="33" spans="1:51" x14ac:dyDescent="0.35">
      <c r="A33" s="8">
        <v>7</v>
      </c>
      <c r="B33" s="9">
        <v>6306</v>
      </c>
      <c r="C33" s="10" t="s">
        <v>603</v>
      </c>
      <c r="D33" s="81">
        <v>6306070</v>
      </c>
      <c r="E33" s="93" t="s">
        <v>645</v>
      </c>
      <c r="F33" s="88">
        <f>F31</f>
        <v>11000</v>
      </c>
      <c r="G33" s="88">
        <f>G31</f>
        <v>11000</v>
      </c>
      <c r="H33" s="88">
        <f>H31</f>
        <v>11000</v>
      </c>
      <c r="I33" s="88">
        <f>I31</f>
        <v>11000</v>
      </c>
      <c r="J33" s="72">
        <f>J31+2000</f>
        <v>8000</v>
      </c>
      <c r="K33" s="72">
        <f>K31+2000</f>
        <v>8000</v>
      </c>
      <c r="L33" s="72">
        <f>L31+2000</f>
        <v>8000</v>
      </c>
      <c r="M33" s="72">
        <f>M31+2000</f>
        <v>8000</v>
      </c>
      <c r="N33" s="72">
        <f t="shared" ref="N33:U33" si="53">N31</f>
        <v>16100</v>
      </c>
      <c r="O33" s="72">
        <f t="shared" si="53"/>
        <v>16500</v>
      </c>
      <c r="P33" s="72">
        <f t="shared" si="53"/>
        <v>17300</v>
      </c>
      <c r="Q33" s="72">
        <f t="shared" si="53"/>
        <v>17100</v>
      </c>
      <c r="R33" s="72">
        <f t="shared" si="53"/>
        <v>17000</v>
      </c>
      <c r="S33" s="72">
        <f t="shared" si="53"/>
        <v>17000</v>
      </c>
      <c r="T33" s="72">
        <f t="shared" si="53"/>
        <v>17000</v>
      </c>
      <c r="U33" s="72">
        <f t="shared" si="53"/>
        <v>17000</v>
      </c>
      <c r="V33" s="72">
        <f t="shared" ref="V33:Y35" si="54">V31+1000</f>
        <v>37650</v>
      </c>
      <c r="W33" s="72">
        <f t="shared" si="54"/>
        <v>44200</v>
      </c>
      <c r="X33" s="72">
        <f t="shared" si="54"/>
        <v>44750</v>
      </c>
      <c r="Y33" s="72">
        <f t="shared" si="54"/>
        <v>37300</v>
      </c>
      <c r="Z33" s="72">
        <f>Z31</f>
        <v>30400</v>
      </c>
      <c r="AA33" s="72">
        <f>AA31</f>
        <v>30000</v>
      </c>
      <c r="AB33" s="72">
        <f>AB31</f>
        <v>30000</v>
      </c>
      <c r="AC33" s="72">
        <f>AC31</f>
        <v>30700</v>
      </c>
      <c r="AD33" s="38">
        <f t="shared" si="29"/>
        <v>11000</v>
      </c>
      <c r="AE33" s="39">
        <f t="shared" si="30"/>
        <v>0</v>
      </c>
      <c r="AF33" s="40">
        <f t="shared" si="31"/>
        <v>3</v>
      </c>
      <c r="AG33" s="38">
        <f t="shared" si="32"/>
        <v>8000</v>
      </c>
      <c r="AH33" s="39">
        <f t="shared" si="33"/>
        <v>0</v>
      </c>
      <c r="AI33" s="40">
        <f t="shared" si="34"/>
        <v>3</v>
      </c>
      <c r="AJ33" s="38">
        <f t="shared" si="35"/>
        <v>16633.333333333332</v>
      </c>
      <c r="AK33" s="39">
        <f t="shared" si="36"/>
        <v>2.8056112224448975</v>
      </c>
      <c r="AL33" s="40">
        <f t="shared" si="37"/>
        <v>3</v>
      </c>
      <c r="AM33" s="38">
        <f t="shared" si="38"/>
        <v>17000</v>
      </c>
      <c r="AN33" s="39">
        <f t="shared" si="39"/>
        <v>0</v>
      </c>
      <c r="AO33" s="40">
        <f t="shared" si="40"/>
        <v>3</v>
      </c>
      <c r="AP33" s="38">
        <f t="shared" si="41"/>
        <v>42200</v>
      </c>
      <c r="AQ33" s="39">
        <f t="shared" si="42"/>
        <v>-11.611374407582939</v>
      </c>
      <c r="AR33" s="40">
        <f t="shared" si="43"/>
        <v>3</v>
      </c>
      <c r="AS33" s="38">
        <f t="shared" si="44"/>
        <v>30133.333333333332</v>
      </c>
      <c r="AT33" s="39">
        <f t="shared" si="45"/>
        <v>1.8805309734513314</v>
      </c>
      <c r="AU33" s="40">
        <f t="shared" si="46"/>
        <v>3</v>
      </c>
      <c r="AV33" s="42">
        <f t="shared" si="49"/>
        <v>18</v>
      </c>
      <c r="AW33" s="42" t="str">
        <f t="shared" si="47"/>
        <v>AMAN</v>
      </c>
      <c r="AX33" s="42" t="str">
        <f t="shared" si="48"/>
        <v>3</v>
      </c>
    </row>
    <row r="34" spans="1:51" x14ac:dyDescent="0.35">
      <c r="A34" s="8">
        <v>8</v>
      </c>
      <c r="B34" s="9">
        <v>6306</v>
      </c>
      <c r="C34" s="10" t="s">
        <v>603</v>
      </c>
      <c r="D34" s="81">
        <v>6306080</v>
      </c>
      <c r="E34" s="93" t="s">
        <v>646</v>
      </c>
      <c r="F34" s="88">
        <f>F31+500</f>
        <v>11500</v>
      </c>
      <c r="G34" s="88">
        <f>G31+500</f>
        <v>11500</v>
      </c>
      <c r="H34" s="88">
        <f>H31+500</f>
        <v>11500</v>
      </c>
      <c r="I34" s="88">
        <f>I31+500</f>
        <v>11500</v>
      </c>
      <c r="J34" s="72">
        <f>J31+2000</f>
        <v>8000</v>
      </c>
      <c r="K34" s="72">
        <f>K31+2000</f>
        <v>8000</v>
      </c>
      <c r="L34" s="72">
        <f>L31+2000</f>
        <v>8000</v>
      </c>
      <c r="M34" s="72">
        <f>M31+2000</f>
        <v>8000</v>
      </c>
      <c r="N34" s="72">
        <f t="shared" ref="N34:U34" si="55">N31</f>
        <v>16100</v>
      </c>
      <c r="O34" s="72">
        <f t="shared" si="55"/>
        <v>16500</v>
      </c>
      <c r="P34" s="72">
        <f t="shared" si="55"/>
        <v>17300</v>
      </c>
      <c r="Q34" s="72">
        <f t="shared" si="55"/>
        <v>17100</v>
      </c>
      <c r="R34" s="72">
        <f t="shared" si="55"/>
        <v>17000</v>
      </c>
      <c r="S34" s="72">
        <f t="shared" si="55"/>
        <v>17000</v>
      </c>
      <c r="T34" s="72">
        <f t="shared" si="55"/>
        <v>17000</v>
      </c>
      <c r="U34" s="72">
        <f t="shared" si="55"/>
        <v>17000</v>
      </c>
      <c r="V34" s="72">
        <f t="shared" si="54"/>
        <v>37650</v>
      </c>
      <c r="W34" s="72">
        <f t="shared" si="54"/>
        <v>44200</v>
      </c>
      <c r="X34" s="72">
        <f t="shared" si="54"/>
        <v>44750</v>
      </c>
      <c r="Y34" s="72">
        <f t="shared" si="54"/>
        <v>37300</v>
      </c>
      <c r="Z34" s="72">
        <f>Z31</f>
        <v>30400</v>
      </c>
      <c r="AA34" s="72">
        <f>AA31</f>
        <v>30000</v>
      </c>
      <c r="AB34" s="72">
        <f>AB31</f>
        <v>30000</v>
      </c>
      <c r="AC34" s="72">
        <f>AC31</f>
        <v>30700</v>
      </c>
      <c r="AD34" s="38">
        <f t="shared" si="29"/>
        <v>11500</v>
      </c>
      <c r="AE34" s="39">
        <f t="shared" si="30"/>
        <v>0</v>
      </c>
      <c r="AF34" s="40">
        <f t="shared" si="31"/>
        <v>3</v>
      </c>
      <c r="AG34" s="38">
        <f t="shared" si="32"/>
        <v>8000</v>
      </c>
      <c r="AH34" s="39">
        <f t="shared" si="33"/>
        <v>0</v>
      </c>
      <c r="AI34" s="40">
        <f t="shared" si="34"/>
        <v>3</v>
      </c>
      <c r="AJ34" s="38">
        <f t="shared" si="35"/>
        <v>16633.333333333332</v>
      </c>
      <c r="AK34" s="39">
        <f t="shared" si="36"/>
        <v>2.8056112224448975</v>
      </c>
      <c r="AL34" s="40">
        <f t="shared" si="37"/>
        <v>3</v>
      </c>
      <c r="AM34" s="38">
        <f t="shared" si="38"/>
        <v>17000</v>
      </c>
      <c r="AN34" s="39">
        <f t="shared" si="39"/>
        <v>0</v>
      </c>
      <c r="AO34" s="40">
        <f t="shared" si="40"/>
        <v>3</v>
      </c>
      <c r="AP34" s="38">
        <f t="shared" si="41"/>
        <v>42200</v>
      </c>
      <c r="AQ34" s="39">
        <f t="shared" si="42"/>
        <v>-11.611374407582939</v>
      </c>
      <c r="AR34" s="40">
        <f t="shared" si="43"/>
        <v>3</v>
      </c>
      <c r="AS34" s="38">
        <f t="shared" si="44"/>
        <v>30133.333333333332</v>
      </c>
      <c r="AT34" s="39">
        <f t="shared" si="45"/>
        <v>1.8805309734513314</v>
      </c>
      <c r="AU34" s="40">
        <f t="shared" si="46"/>
        <v>3</v>
      </c>
      <c r="AV34" s="42">
        <f t="shared" si="49"/>
        <v>18</v>
      </c>
      <c r="AW34" s="42" t="str">
        <f t="shared" si="47"/>
        <v>AMAN</v>
      </c>
      <c r="AX34" s="42" t="str">
        <f t="shared" si="48"/>
        <v>3</v>
      </c>
    </row>
    <row r="35" spans="1:51" x14ac:dyDescent="0.35">
      <c r="A35" s="8">
        <v>9</v>
      </c>
      <c r="B35" s="9">
        <v>6306</v>
      </c>
      <c r="C35" s="10" t="s">
        <v>603</v>
      </c>
      <c r="D35" s="81">
        <v>6306090</v>
      </c>
      <c r="E35" s="93" t="s">
        <v>647</v>
      </c>
      <c r="F35" s="88">
        <f>F31+1000</f>
        <v>12000</v>
      </c>
      <c r="G35" s="88">
        <f>G31+1000</f>
        <v>12000</v>
      </c>
      <c r="H35" s="88">
        <f>H31+1000</f>
        <v>12000</v>
      </c>
      <c r="I35" s="88">
        <f>I31+1000</f>
        <v>12000</v>
      </c>
      <c r="J35" s="72">
        <f>J31+2000</f>
        <v>8000</v>
      </c>
      <c r="K35" s="72">
        <f>K31+2000</f>
        <v>8000</v>
      </c>
      <c r="L35" s="72">
        <f>L31+2000</f>
        <v>8000</v>
      </c>
      <c r="M35" s="72">
        <f>M31+2000</f>
        <v>8000</v>
      </c>
      <c r="N35" s="72">
        <f t="shared" ref="N35:U35" si="56">N31</f>
        <v>16100</v>
      </c>
      <c r="O35" s="72">
        <f t="shared" si="56"/>
        <v>16500</v>
      </c>
      <c r="P35" s="72">
        <f t="shared" si="56"/>
        <v>17300</v>
      </c>
      <c r="Q35" s="72">
        <f t="shared" si="56"/>
        <v>17100</v>
      </c>
      <c r="R35" s="72">
        <f t="shared" si="56"/>
        <v>17000</v>
      </c>
      <c r="S35" s="72">
        <f t="shared" si="56"/>
        <v>17000</v>
      </c>
      <c r="T35" s="72">
        <f t="shared" si="56"/>
        <v>17000</v>
      </c>
      <c r="U35" s="72">
        <f t="shared" si="56"/>
        <v>17000</v>
      </c>
      <c r="V35" s="72">
        <f t="shared" si="54"/>
        <v>38650</v>
      </c>
      <c r="W35" s="72">
        <f t="shared" si="54"/>
        <v>45200</v>
      </c>
      <c r="X35" s="72">
        <f t="shared" si="54"/>
        <v>45750</v>
      </c>
      <c r="Y35" s="72">
        <f t="shared" si="54"/>
        <v>38300</v>
      </c>
      <c r="Z35" s="72">
        <f>Z31</f>
        <v>30400</v>
      </c>
      <c r="AA35" s="72">
        <f>AA31</f>
        <v>30000</v>
      </c>
      <c r="AB35" s="72">
        <f>AB31</f>
        <v>30000</v>
      </c>
      <c r="AC35" s="72">
        <f>AC31</f>
        <v>30700</v>
      </c>
      <c r="AD35" s="38">
        <f t="shared" si="29"/>
        <v>12000</v>
      </c>
      <c r="AE35" s="39">
        <f t="shared" si="30"/>
        <v>0</v>
      </c>
      <c r="AF35" s="40">
        <f t="shared" si="31"/>
        <v>3</v>
      </c>
      <c r="AG35" s="38">
        <f t="shared" si="32"/>
        <v>8000</v>
      </c>
      <c r="AH35" s="39">
        <f t="shared" si="33"/>
        <v>0</v>
      </c>
      <c r="AI35" s="40">
        <f t="shared" si="34"/>
        <v>3</v>
      </c>
      <c r="AJ35" s="38">
        <f t="shared" si="35"/>
        <v>16633.333333333332</v>
      </c>
      <c r="AK35" s="39">
        <f t="shared" si="36"/>
        <v>2.8056112224448975</v>
      </c>
      <c r="AL35" s="40">
        <f t="shared" si="37"/>
        <v>3</v>
      </c>
      <c r="AM35" s="38">
        <f t="shared" si="38"/>
        <v>17000</v>
      </c>
      <c r="AN35" s="39">
        <f t="shared" si="39"/>
        <v>0</v>
      </c>
      <c r="AO35" s="40">
        <f t="shared" si="40"/>
        <v>3</v>
      </c>
      <c r="AP35" s="38">
        <f t="shared" si="41"/>
        <v>43200</v>
      </c>
      <c r="AQ35" s="39">
        <f t="shared" si="42"/>
        <v>-11.342592592592593</v>
      </c>
      <c r="AR35" s="40">
        <f t="shared" si="43"/>
        <v>3</v>
      </c>
      <c r="AS35" s="38">
        <f t="shared" si="44"/>
        <v>30133.333333333332</v>
      </c>
      <c r="AT35" s="39">
        <f t="shared" si="45"/>
        <v>1.8805309734513314</v>
      </c>
      <c r="AU35" s="40">
        <f t="shared" si="46"/>
        <v>3</v>
      </c>
      <c r="AV35" s="42">
        <f t="shared" si="49"/>
        <v>18</v>
      </c>
      <c r="AW35" s="42" t="str">
        <f t="shared" si="47"/>
        <v>AMAN</v>
      </c>
      <c r="AX35" s="42" t="str">
        <f t="shared" si="48"/>
        <v>3</v>
      </c>
    </row>
    <row r="36" spans="1:51" x14ac:dyDescent="0.35">
      <c r="A36" s="8">
        <v>10</v>
      </c>
      <c r="B36" s="9">
        <v>6306</v>
      </c>
      <c r="C36" s="10" t="s">
        <v>603</v>
      </c>
      <c r="D36" s="81">
        <v>6306091</v>
      </c>
      <c r="E36" s="93" t="s">
        <v>648</v>
      </c>
      <c r="F36" s="88">
        <f>F31+1500</f>
        <v>12500</v>
      </c>
      <c r="G36" s="88">
        <f>G31+1500</f>
        <v>12500</v>
      </c>
      <c r="H36" s="88">
        <f>H31+1500</f>
        <v>12500</v>
      </c>
      <c r="I36" s="88">
        <f>I31+1500</f>
        <v>12500</v>
      </c>
      <c r="J36" s="72">
        <f>J31+2500</f>
        <v>8500</v>
      </c>
      <c r="K36" s="72">
        <f>K31+2500</f>
        <v>8500</v>
      </c>
      <c r="L36" s="72">
        <f>L31+2500</f>
        <v>8500</v>
      </c>
      <c r="M36" s="72">
        <f>M31+2500</f>
        <v>8500</v>
      </c>
      <c r="N36" s="72">
        <f>N31+2000</f>
        <v>18100</v>
      </c>
      <c r="O36" s="72">
        <f>O31+2000</f>
        <v>18500</v>
      </c>
      <c r="P36" s="72">
        <f>P31+2000</f>
        <v>19300</v>
      </c>
      <c r="Q36" s="72">
        <f>Q31+2000</f>
        <v>19100</v>
      </c>
      <c r="R36" s="72">
        <f>R31+2500</f>
        <v>19500</v>
      </c>
      <c r="S36" s="72">
        <f>S31+2500</f>
        <v>19500</v>
      </c>
      <c r="T36" s="72">
        <f>T31+2500</f>
        <v>19500</v>
      </c>
      <c r="U36" s="72">
        <f>U31+2500</f>
        <v>19500</v>
      </c>
      <c r="V36" s="72">
        <f>V34+2000</f>
        <v>39650</v>
      </c>
      <c r="W36" s="72">
        <f>W34+2000</f>
        <v>46200</v>
      </c>
      <c r="X36" s="72">
        <f>X34+2000</f>
        <v>46750</v>
      </c>
      <c r="Y36" s="72">
        <f>Y34+2000</f>
        <v>39300</v>
      </c>
      <c r="Z36" s="72">
        <f>Z31+1000</f>
        <v>31400</v>
      </c>
      <c r="AA36" s="72">
        <f>AA31+1000</f>
        <v>31000</v>
      </c>
      <c r="AB36" s="72">
        <f>AB31+1000</f>
        <v>31000</v>
      </c>
      <c r="AC36" s="72">
        <f>AC31+1000</f>
        <v>31700</v>
      </c>
      <c r="AD36" s="38">
        <f t="shared" si="29"/>
        <v>12500</v>
      </c>
      <c r="AE36" s="39">
        <f t="shared" si="30"/>
        <v>0</v>
      </c>
      <c r="AF36" s="40">
        <f t="shared" si="31"/>
        <v>3</v>
      </c>
      <c r="AG36" s="38">
        <f t="shared" si="32"/>
        <v>8500</v>
      </c>
      <c r="AH36" s="39">
        <f t="shared" si="33"/>
        <v>0</v>
      </c>
      <c r="AI36" s="40">
        <f t="shared" si="34"/>
        <v>3</v>
      </c>
      <c r="AJ36" s="38">
        <f t="shared" si="35"/>
        <v>18633.333333333332</v>
      </c>
      <c r="AK36" s="39">
        <f t="shared" si="36"/>
        <v>2.504472271914139</v>
      </c>
      <c r="AL36" s="40">
        <f t="shared" si="37"/>
        <v>3</v>
      </c>
      <c r="AM36" s="38">
        <f t="shared" si="38"/>
        <v>19500</v>
      </c>
      <c r="AN36" s="39">
        <f t="shared" si="39"/>
        <v>0</v>
      </c>
      <c r="AO36" s="40">
        <f t="shared" si="40"/>
        <v>3</v>
      </c>
      <c r="AP36" s="38">
        <f t="shared" si="41"/>
        <v>44200</v>
      </c>
      <c r="AQ36" s="39">
        <f t="shared" si="42"/>
        <v>-11.085972850678733</v>
      </c>
      <c r="AR36" s="40">
        <f t="shared" si="43"/>
        <v>3</v>
      </c>
      <c r="AS36" s="38">
        <f t="shared" si="44"/>
        <v>31133.333333333332</v>
      </c>
      <c r="AT36" s="39">
        <f t="shared" si="45"/>
        <v>1.8201284796573916</v>
      </c>
      <c r="AU36" s="40">
        <f t="shared" si="46"/>
        <v>3</v>
      </c>
      <c r="AV36" s="42">
        <f t="shared" si="49"/>
        <v>18</v>
      </c>
      <c r="AW36" s="42" t="str">
        <f t="shared" si="47"/>
        <v>AMAN</v>
      </c>
      <c r="AX36" s="42" t="str">
        <f t="shared" si="48"/>
        <v>3</v>
      </c>
    </row>
    <row r="37" spans="1:51" x14ac:dyDescent="0.35">
      <c r="A37" s="8">
        <v>11</v>
      </c>
      <c r="B37" s="9">
        <v>6306</v>
      </c>
      <c r="C37" s="10" t="s">
        <v>603</v>
      </c>
      <c r="D37" s="81">
        <v>6306100</v>
      </c>
      <c r="E37" s="93" t="s">
        <v>649</v>
      </c>
      <c r="F37" s="88">
        <f>F31+1000</f>
        <v>12000</v>
      </c>
      <c r="G37" s="88">
        <f>G31+1000</f>
        <v>12000</v>
      </c>
      <c r="H37" s="88">
        <f>H31+1000</f>
        <v>12000</v>
      </c>
      <c r="I37" s="88">
        <f>I31+1000</f>
        <v>12000</v>
      </c>
      <c r="J37" s="72">
        <f>J31+2000</f>
        <v>8000</v>
      </c>
      <c r="K37" s="72">
        <f>K31+2000</f>
        <v>8000</v>
      </c>
      <c r="L37" s="72">
        <f>L31+2000</f>
        <v>8000</v>
      </c>
      <c r="M37" s="72">
        <f>M31+2000</f>
        <v>8000</v>
      </c>
      <c r="N37" s="72">
        <f>N31-1000</f>
        <v>15100</v>
      </c>
      <c r="O37" s="72">
        <f>O31-1000</f>
        <v>15500</v>
      </c>
      <c r="P37" s="72">
        <f>P31-1000</f>
        <v>16300</v>
      </c>
      <c r="Q37" s="72">
        <f>Q31-1000</f>
        <v>16100</v>
      </c>
      <c r="R37" s="72">
        <f>R31</f>
        <v>17000</v>
      </c>
      <c r="S37" s="72">
        <f>S31</f>
        <v>17000</v>
      </c>
      <c r="T37" s="72">
        <f>T31</f>
        <v>17000</v>
      </c>
      <c r="U37" s="72">
        <f>U31</f>
        <v>17000</v>
      </c>
      <c r="V37" s="72">
        <f>V35-1000</f>
        <v>37650</v>
      </c>
      <c r="W37" s="72">
        <f>W35-1000</f>
        <v>44200</v>
      </c>
      <c r="X37" s="72">
        <f>X35-1000</f>
        <v>44750</v>
      </c>
      <c r="Y37" s="72">
        <f>Y35-1000</f>
        <v>37300</v>
      </c>
      <c r="Z37" s="72">
        <f>Z31-1000</f>
        <v>29400</v>
      </c>
      <c r="AA37" s="72">
        <f>AA31-1000</f>
        <v>29000</v>
      </c>
      <c r="AB37" s="72">
        <f>AB31-1000</f>
        <v>29000</v>
      </c>
      <c r="AC37" s="72">
        <f>AC31-1000</f>
        <v>29700</v>
      </c>
      <c r="AD37" s="38">
        <f t="shared" si="29"/>
        <v>12000</v>
      </c>
      <c r="AE37" s="39">
        <f t="shared" si="30"/>
        <v>0</v>
      </c>
      <c r="AF37" s="40">
        <f t="shared" si="31"/>
        <v>3</v>
      </c>
      <c r="AG37" s="38">
        <f t="shared" si="32"/>
        <v>8000</v>
      </c>
      <c r="AH37" s="39">
        <f t="shared" si="33"/>
        <v>0</v>
      </c>
      <c r="AI37" s="40">
        <f t="shared" si="34"/>
        <v>3</v>
      </c>
      <c r="AJ37" s="38">
        <f t="shared" si="35"/>
        <v>15633.333333333334</v>
      </c>
      <c r="AK37" s="39">
        <f t="shared" si="36"/>
        <v>2.9850746268656678</v>
      </c>
      <c r="AL37" s="40">
        <f t="shared" si="37"/>
        <v>3</v>
      </c>
      <c r="AM37" s="38">
        <f t="shared" si="38"/>
        <v>17000</v>
      </c>
      <c r="AN37" s="39">
        <f t="shared" si="39"/>
        <v>0</v>
      </c>
      <c r="AO37" s="40">
        <f t="shared" si="40"/>
        <v>3</v>
      </c>
      <c r="AP37" s="38">
        <f t="shared" si="41"/>
        <v>42200</v>
      </c>
      <c r="AQ37" s="39">
        <f t="shared" si="42"/>
        <v>-11.611374407582939</v>
      </c>
      <c r="AR37" s="40">
        <f t="shared" si="43"/>
        <v>3</v>
      </c>
      <c r="AS37" s="38">
        <f t="shared" si="44"/>
        <v>29133.333333333332</v>
      </c>
      <c r="AT37" s="39">
        <f t="shared" si="45"/>
        <v>1.945080091533185</v>
      </c>
      <c r="AU37" s="40">
        <f t="shared" si="46"/>
        <v>3</v>
      </c>
      <c r="AV37" s="42">
        <f t="shared" si="49"/>
        <v>18</v>
      </c>
      <c r="AW37" s="42" t="str">
        <f t="shared" si="47"/>
        <v>AMAN</v>
      </c>
      <c r="AX37" s="42" t="str">
        <f t="shared" si="48"/>
        <v>3</v>
      </c>
    </row>
    <row r="38" spans="1:51" x14ac:dyDescent="0.35">
      <c r="A38" s="68"/>
      <c r="B38" s="68"/>
      <c r="C38" s="68"/>
      <c r="D38" s="68" t="s">
        <v>597</v>
      </c>
      <c r="E38" s="67" t="s">
        <v>597</v>
      </c>
      <c r="F38" s="74">
        <f t="shared" ref="F38:AC38" si="57">AVERAGE(F27:F37)</f>
        <v>11590.90909090909</v>
      </c>
      <c r="G38" s="74">
        <f t="shared" si="57"/>
        <v>11590.90909090909</v>
      </c>
      <c r="H38" s="74">
        <f t="shared" si="57"/>
        <v>11590.90909090909</v>
      </c>
      <c r="I38" s="74">
        <f t="shared" si="57"/>
        <v>11590.90909090909</v>
      </c>
      <c r="J38" s="74">
        <f t="shared" si="57"/>
        <v>7727.272727272727</v>
      </c>
      <c r="K38" s="74">
        <f t="shared" si="57"/>
        <v>7727.272727272727</v>
      </c>
      <c r="L38" s="74">
        <f t="shared" si="57"/>
        <v>7727.272727272727</v>
      </c>
      <c r="M38" s="74">
        <f t="shared" si="57"/>
        <v>7727.272727272727</v>
      </c>
      <c r="N38" s="74">
        <f t="shared" si="57"/>
        <v>16472.727272727272</v>
      </c>
      <c r="O38" s="74">
        <f t="shared" si="57"/>
        <v>16872.727272727272</v>
      </c>
      <c r="P38" s="74">
        <f t="shared" si="57"/>
        <v>17672.727272727272</v>
      </c>
      <c r="Q38" s="74">
        <f t="shared" si="57"/>
        <v>17472.727272727272</v>
      </c>
      <c r="R38" s="74">
        <f t="shared" si="57"/>
        <v>17545.454545454544</v>
      </c>
      <c r="S38" s="74">
        <f t="shared" si="57"/>
        <v>17545.454545454544</v>
      </c>
      <c r="T38" s="74">
        <f t="shared" si="57"/>
        <v>17545.454545454544</v>
      </c>
      <c r="U38" s="74">
        <f t="shared" si="57"/>
        <v>17545.454545454544</v>
      </c>
      <c r="V38" s="74">
        <f t="shared" si="57"/>
        <v>37740.909090909088</v>
      </c>
      <c r="W38" s="74">
        <f t="shared" si="57"/>
        <v>44290.909090909088</v>
      </c>
      <c r="X38" s="74">
        <f t="shared" si="57"/>
        <v>44840.909090909088</v>
      </c>
      <c r="Y38" s="74">
        <f t="shared" si="57"/>
        <v>37390.909090909088</v>
      </c>
      <c r="Z38" s="74">
        <f t="shared" si="57"/>
        <v>30536.363636363636</v>
      </c>
      <c r="AA38" s="74">
        <f t="shared" si="57"/>
        <v>30136.363636363636</v>
      </c>
      <c r="AB38" s="74">
        <f t="shared" si="57"/>
        <v>30136.363636363636</v>
      </c>
      <c r="AC38" s="74">
        <f t="shared" si="57"/>
        <v>30836.363636363636</v>
      </c>
      <c r="AD38" s="38">
        <f t="shared" si="29"/>
        <v>11590.90909090909</v>
      </c>
      <c r="AE38" s="39">
        <f t="shared" si="30"/>
        <v>0</v>
      </c>
      <c r="AF38" s="41">
        <f t="shared" si="31"/>
        <v>3</v>
      </c>
      <c r="AG38" s="38">
        <f t="shared" si="32"/>
        <v>7727.272727272727</v>
      </c>
      <c r="AH38" s="39">
        <f t="shared" si="33"/>
        <v>0</v>
      </c>
      <c r="AI38" s="41">
        <f t="shared" si="34"/>
        <v>3</v>
      </c>
      <c r="AJ38" s="38">
        <f t="shared" si="35"/>
        <v>17006.060606060604</v>
      </c>
      <c r="AK38" s="39">
        <f t="shared" si="36"/>
        <v>2.7441197434069928</v>
      </c>
      <c r="AL38" s="41">
        <f t="shared" si="37"/>
        <v>3</v>
      </c>
      <c r="AM38" s="38">
        <f t="shared" si="38"/>
        <v>17545.454545454544</v>
      </c>
      <c r="AN38" s="39">
        <f t="shared" si="39"/>
        <v>0</v>
      </c>
      <c r="AO38" s="41">
        <f t="shared" si="40"/>
        <v>3</v>
      </c>
      <c r="AP38" s="38">
        <f t="shared" si="41"/>
        <v>42290.909090909088</v>
      </c>
      <c r="AQ38" s="39">
        <f t="shared" si="42"/>
        <v>-11.586414445399829</v>
      </c>
      <c r="AR38" s="41">
        <f t="shared" si="43"/>
        <v>3</v>
      </c>
      <c r="AS38" s="38">
        <f t="shared" si="44"/>
        <v>30269.696969696972</v>
      </c>
      <c r="AT38" s="39">
        <f t="shared" si="45"/>
        <v>1.872059265191703</v>
      </c>
      <c r="AU38" s="41">
        <f t="shared" si="46"/>
        <v>3</v>
      </c>
      <c r="AV38" s="41">
        <f t="shared" si="49"/>
        <v>18</v>
      </c>
      <c r="AW38" s="41" t="str">
        <f t="shared" si="47"/>
        <v>AMAN</v>
      </c>
      <c r="AX38" s="41" t="str">
        <f t="shared" si="48"/>
        <v>3</v>
      </c>
      <c r="AY38" s="44"/>
    </row>
    <row r="40" spans="1:51" ht="18.5" x14ac:dyDescent="0.35">
      <c r="A40" s="196" t="s">
        <v>791</v>
      </c>
      <c r="B40" s="196"/>
      <c r="C40" s="196"/>
      <c r="D40" s="196"/>
      <c r="E40" s="196"/>
      <c r="F40" s="60"/>
      <c r="G40" s="60"/>
      <c r="H40" s="61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2"/>
      <c r="AE40" s="63"/>
      <c r="AF40" s="60"/>
      <c r="AG40" s="62"/>
      <c r="AH40" s="63"/>
      <c r="AI40" s="60"/>
      <c r="AJ40" s="62"/>
      <c r="AK40" s="63"/>
      <c r="AL40" s="60"/>
      <c r="AM40" s="62"/>
      <c r="AN40" s="63"/>
      <c r="AO40" s="60"/>
      <c r="AP40" s="62"/>
      <c r="AQ40" s="63"/>
      <c r="AR40" s="60"/>
      <c r="AS40" s="62"/>
      <c r="AT40" s="63"/>
      <c r="AU40" s="60"/>
    </row>
    <row r="41" spans="1:51" x14ac:dyDescent="0.35">
      <c r="A41" s="66"/>
      <c r="B41" s="76"/>
      <c r="C41" s="66"/>
      <c r="D41" s="66"/>
      <c r="E41" s="66"/>
      <c r="F41" s="66"/>
      <c r="G41" s="66"/>
      <c r="H41" s="61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2"/>
      <c r="AE41" s="63"/>
      <c r="AF41" s="66"/>
      <c r="AG41" s="62"/>
      <c r="AH41" s="63"/>
      <c r="AI41" s="66"/>
      <c r="AJ41" s="62"/>
      <c r="AK41" s="63"/>
      <c r="AL41" s="66"/>
      <c r="AM41" s="62"/>
      <c r="AN41" s="63"/>
      <c r="AO41" s="66"/>
      <c r="AP41" s="62"/>
      <c r="AQ41" s="63"/>
      <c r="AR41" s="66"/>
      <c r="AS41" s="62"/>
      <c r="AT41" s="63"/>
      <c r="AU41" s="66"/>
    </row>
    <row r="42" spans="1:51" s="36" customFormat="1" ht="31.15" customHeight="1" x14ac:dyDescent="0.35">
      <c r="A42" s="308" t="s">
        <v>1</v>
      </c>
      <c r="B42" s="309" t="s">
        <v>602</v>
      </c>
      <c r="C42" s="310" t="s">
        <v>3</v>
      </c>
      <c r="D42" s="313" t="s">
        <v>600</v>
      </c>
      <c r="E42" s="316" t="s">
        <v>601</v>
      </c>
      <c r="F42" s="323" t="s">
        <v>564</v>
      </c>
      <c r="G42" s="324"/>
      <c r="H42" s="324"/>
      <c r="I42" s="323" t="s">
        <v>8</v>
      </c>
      <c r="J42" s="325" t="s">
        <v>565</v>
      </c>
      <c r="K42" s="326"/>
      <c r="L42" s="326"/>
      <c r="M42" s="325" t="s">
        <v>8</v>
      </c>
      <c r="N42" s="303" t="s">
        <v>566</v>
      </c>
      <c r="O42" s="304"/>
      <c r="P42" s="304"/>
      <c r="Q42" s="303" t="s">
        <v>8</v>
      </c>
      <c r="R42" s="319" t="s">
        <v>567</v>
      </c>
      <c r="S42" s="320"/>
      <c r="T42" s="320"/>
      <c r="U42" s="319" t="s">
        <v>8</v>
      </c>
      <c r="V42" s="321" t="s">
        <v>568</v>
      </c>
      <c r="W42" s="322"/>
      <c r="X42" s="322"/>
      <c r="Y42" s="321" t="s">
        <v>8</v>
      </c>
      <c r="Z42" s="297" t="s">
        <v>569</v>
      </c>
      <c r="AA42" s="306"/>
      <c r="AB42" s="306"/>
      <c r="AC42" s="297" t="s">
        <v>8</v>
      </c>
      <c r="AD42" s="299" t="s">
        <v>570</v>
      </c>
      <c r="AE42" s="300"/>
      <c r="AF42" s="301"/>
      <c r="AG42" s="299" t="s">
        <v>571</v>
      </c>
      <c r="AH42" s="300"/>
      <c r="AI42" s="301"/>
      <c r="AJ42" s="299" t="s">
        <v>572</v>
      </c>
      <c r="AK42" s="300"/>
      <c r="AL42" s="301"/>
      <c r="AM42" s="299" t="s">
        <v>573</v>
      </c>
      <c r="AN42" s="300"/>
      <c r="AO42" s="301"/>
      <c r="AP42" s="299" t="s">
        <v>574</v>
      </c>
      <c r="AQ42" s="300"/>
      <c r="AR42" s="301"/>
      <c r="AS42" s="299" t="s">
        <v>575</v>
      </c>
      <c r="AT42" s="300"/>
      <c r="AU42" s="301"/>
      <c r="AV42" s="305" t="s">
        <v>576</v>
      </c>
      <c r="AW42" s="305"/>
      <c r="AX42" s="305"/>
    </row>
    <row r="43" spans="1:51" s="36" customFormat="1" ht="15.5" x14ac:dyDescent="0.35">
      <c r="A43" s="308"/>
      <c r="B43" s="309"/>
      <c r="C43" s="311"/>
      <c r="D43" s="314"/>
      <c r="E43" s="317"/>
      <c r="F43" s="324"/>
      <c r="G43" s="324"/>
      <c r="H43" s="324"/>
      <c r="I43" s="323"/>
      <c r="J43" s="326"/>
      <c r="K43" s="326"/>
      <c r="L43" s="326"/>
      <c r="M43" s="325"/>
      <c r="N43" s="304"/>
      <c r="O43" s="304"/>
      <c r="P43" s="304"/>
      <c r="Q43" s="303"/>
      <c r="R43" s="320"/>
      <c r="S43" s="320"/>
      <c r="T43" s="320"/>
      <c r="U43" s="319"/>
      <c r="V43" s="322"/>
      <c r="W43" s="322"/>
      <c r="X43" s="322"/>
      <c r="Y43" s="321"/>
      <c r="Z43" s="306"/>
      <c r="AA43" s="306"/>
      <c r="AB43" s="306"/>
      <c r="AC43" s="297"/>
      <c r="AD43" s="298" t="s">
        <v>577</v>
      </c>
      <c r="AE43" s="302" t="s">
        <v>11</v>
      </c>
      <c r="AF43" s="298" t="s">
        <v>12</v>
      </c>
      <c r="AG43" s="298" t="s">
        <v>577</v>
      </c>
      <c r="AH43" s="302" t="s">
        <v>11</v>
      </c>
      <c r="AI43" s="298" t="s">
        <v>12</v>
      </c>
      <c r="AJ43" s="298" t="s">
        <v>577</v>
      </c>
      <c r="AK43" s="302" t="s">
        <v>11</v>
      </c>
      <c r="AL43" s="298" t="s">
        <v>12</v>
      </c>
      <c r="AM43" s="298" t="s">
        <v>577</v>
      </c>
      <c r="AN43" s="302" t="s">
        <v>11</v>
      </c>
      <c r="AO43" s="298" t="s">
        <v>12</v>
      </c>
      <c r="AP43" s="298" t="s">
        <v>577</v>
      </c>
      <c r="AQ43" s="302" t="s">
        <v>11</v>
      </c>
      <c r="AR43" s="298" t="s">
        <v>12</v>
      </c>
      <c r="AS43" s="298" t="s">
        <v>577</v>
      </c>
      <c r="AT43" s="302" t="s">
        <v>11</v>
      </c>
      <c r="AU43" s="298" t="s">
        <v>12</v>
      </c>
      <c r="AV43" s="305"/>
      <c r="AW43" s="305"/>
      <c r="AX43" s="305"/>
    </row>
    <row r="44" spans="1:51" s="36" customFormat="1" ht="15.5" x14ac:dyDescent="0.35">
      <c r="A44" s="308"/>
      <c r="B44" s="309"/>
      <c r="C44" s="312"/>
      <c r="D44" s="315"/>
      <c r="E44" s="318"/>
      <c r="F44" s="71">
        <v>45627</v>
      </c>
      <c r="G44" s="71">
        <v>45292</v>
      </c>
      <c r="H44" s="71">
        <v>45323</v>
      </c>
      <c r="I44" s="71">
        <v>45352</v>
      </c>
      <c r="J44" s="71">
        <v>45627</v>
      </c>
      <c r="K44" s="71">
        <v>45292</v>
      </c>
      <c r="L44" s="71">
        <v>45323</v>
      </c>
      <c r="M44" s="71">
        <v>45352</v>
      </c>
      <c r="N44" s="71">
        <v>45627</v>
      </c>
      <c r="O44" s="71">
        <v>45292</v>
      </c>
      <c r="P44" s="71">
        <v>45323</v>
      </c>
      <c r="Q44" s="71">
        <v>45352</v>
      </c>
      <c r="R44" s="71">
        <v>45627</v>
      </c>
      <c r="S44" s="71">
        <v>45292</v>
      </c>
      <c r="T44" s="71">
        <v>45323</v>
      </c>
      <c r="U44" s="71">
        <v>45352</v>
      </c>
      <c r="V44" s="71">
        <v>45627</v>
      </c>
      <c r="W44" s="71">
        <v>45292</v>
      </c>
      <c r="X44" s="71">
        <v>45323</v>
      </c>
      <c r="Y44" s="71">
        <v>45352</v>
      </c>
      <c r="Z44" s="71">
        <v>45627</v>
      </c>
      <c r="AA44" s="71">
        <v>45292</v>
      </c>
      <c r="AB44" s="71">
        <v>45323</v>
      </c>
      <c r="AC44" s="71">
        <v>45352</v>
      </c>
      <c r="AD44" s="298"/>
      <c r="AE44" s="302"/>
      <c r="AF44" s="298"/>
      <c r="AG44" s="298"/>
      <c r="AH44" s="302"/>
      <c r="AI44" s="298"/>
      <c r="AJ44" s="298"/>
      <c r="AK44" s="302"/>
      <c r="AL44" s="298"/>
      <c r="AM44" s="298"/>
      <c r="AN44" s="302"/>
      <c r="AO44" s="298"/>
      <c r="AP44" s="298"/>
      <c r="AQ44" s="302"/>
      <c r="AR44" s="298"/>
      <c r="AS44" s="298"/>
      <c r="AT44" s="302"/>
      <c r="AU44" s="298"/>
      <c r="AV44" s="59" t="s">
        <v>578</v>
      </c>
      <c r="AW44" s="59" t="s">
        <v>579</v>
      </c>
      <c r="AX44" s="59" t="s">
        <v>580</v>
      </c>
      <c r="AY44" s="43"/>
    </row>
    <row r="45" spans="1:51" x14ac:dyDescent="0.35">
      <c r="A45" s="8">
        <v>1</v>
      </c>
      <c r="B45" s="9">
        <v>6306</v>
      </c>
      <c r="C45" s="10" t="s">
        <v>603</v>
      </c>
      <c r="D45" s="81">
        <v>6306010</v>
      </c>
      <c r="E45" s="93" t="s">
        <v>639</v>
      </c>
      <c r="F45" s="88">
        <f>F49</f>
        <v>11000</v>
      </c>
      <c r="G45" s="88">
        <f>G49</f>
        <v>11000</v>
      </c>
      <c r="H45" s="88">
        <f>H49</f>
        <v>11000</v>
      </c>
      <c r="I45" s="88">
        <f>I49</f>
        <v>11200</v>
      </c>
      <c r="J45" s="72">
        <f>J49+2000</f>
        <v>8000</v>
      </c>
      <c r="K45" s="72">
        <f>K49+2000</f>
        <v>8000</v>
      </c>
      <c r="L45" s="72">
        <f>L49+2000</f>
        <v>8000</v>
      </c>
      <c r="M45" s="72">
        <f>M49+2000</f>
        <v>8000</v>
      </c>
      <c r="N45" s="72">
        <f>N49+1000</f>
        <v>17500</v>
      </c>
      <c r="O45" s="72">
        <f>O49+1000</f>
        <v>18300</v>
      </c>
      <c r="P45" s="72">
        <f>P49+1000</f>
        <v>18100</v>
      </c>
      <c r="Q45" s="72">
        <f>Q49+1000</f>
        <v>18300</v>
      </c>
      <c r="R45" s="72">
        <f>R49+500</f>
        <v>17500</v>
      </c>
      <c r="S45" s="72">
        <f>S49+500</f>
        <v>17500</v>
      </c>
      <c r="T45" s="72">
        <f>T49+500</f>
        <v>17500</v>
      </c>
      <c r="U45" s="72">
        <f>U49+500</f>
        <v>17500</v>
      </c>
      <c r="V45" s="72">
        <f>V49+1000</f>
        <v>44200</v>
      </c>
      <c r="W45" s="72">
        <f>W49+1000</f>
        <v>44750</v>
      </c>
      <c r="X45" s="72">
        <f>X49+1000</f>
        <v>37300</v>
      </c>
      <c r="Y45" s="72">
        <f>Y49+1000</f>
        <v>37800</v>
      </c>
      <c r="Z45" s="72">
        <f>Z49+500</f>
        <v>30500</v>
      </c>
      <c r="AA45" s="72">
        <f>AA49+500</f>
        <v>30500</v>
      </c>
      <c r="AB45" s="72">
        <f>AB49+500</f>
        <v>31200</v>
      </c>
      <c r="AC45" s="72">
        <f>AC49+500</f>
        <v>32300</v>
      </c>
      <c r="AD45" s="38">
        <f t="shared" ref="AD45:AD56" si="58">IF(ISERROR(AVERAGE(F45:H45)),0,AVERAGE(F45:H45))</f>
        <v>11000</v>
      </c>
      <c r="AE45" s="39">
        <f t="shared" ref="AE45:AE56" si="59">IF(ISERROR(((I45-AD45)/AD45)*100),0,((I45-AD45)/AD45)*100)</f>
        <v>1.8181818181818181</v>
      </c>
      <c r="AF45" s="40">
        <f t="shared" ref="AF45:AF56" si="60">IF(AE45="","",IF(AE45&gt;10,1,IF(AE45&lt;5,3,2)))</f>
        <v>3</v>
      </c>
      <c r="AG45" s="38">
        <f t="shared" ref="AG45:AG56" si="61">IF(ISERROR(AVERAGE(J45:L45)),0,AVERAGE(J45:L45))</f>
        <v>8000</v>
      </c>
      <c r="AH45" s="39">
        <f t="shared" ref="AH45:AH56" si="62">IF(ISERROR(((M45-AG45)/AG45)*100),0,((M45-AG45)/AG45)*100)</f>
        <v>0</v>
      </c>
      <c r="AI45" s="40">
        <f t="shared" ref="AI45:AI56" si="63">IF(AH45="","",IF(AH45&gt;15,1,IF(AH45&lt;5,3,2)))</f>
        <v>3</v>
      </c>
      <c r="AJ45" s="38">
        <f t="shared" ref="AJ45:AJ56" si="64">IF(ISERROR(AVERAGE(N45:P45)),0,AVERAGE(N45:P45))</f>
        <v>17966.666666666668</v>
      </c>
      <c r="AK45" s="39">
        <f t="shared" ref="AK45:AK56" si="65">IF(ISERROR(((Q45-AJ45)/AJ45)*100),0,((Q45-AJ45)/AJ45)*100)</f>
        <v>1.8552875695732769</v>
      </c>
      <c r="AL45" s="40">
        <f t="shared" ref="AL45:AL56" si="66">IF(AK45="","",IF(AK45&gt;15,1,IF(AK45&lt;5,3,2)))</f>
        <v>3</v>
      </c>
      <c r="AM45" s="38">
        <f t="shared" ref="AM45:AM56" si="67">IF(ISERROR(AVERAGE(R45:T45)),0,AVERAGE(R45:T45))</f>
        <v>17500</v>
      </c>
      <c r="AN45" s="39">
        <f t="shared" ref="AN45:AN56" si="68">IF(ISERROR(((U45-AM45)/AM45)*100),0,((U45-AM45)/AM45)*100)</f>
        <v>0</v>
      </c>
      <c r="AO45" s="40">
        <f t="shared" ref="AO45:AO56" si="69">IF(AN45="","",IF(AN45&gt;15,1,IF(AN45&lt;5,3,2)))</f>
        <v>3</v>
      </c>
      <c r="AP45" s="38">
        <f t="shared" ref="AP45:AP56" si="70">IF(ISERROR(AVERAGE(V45:X45)),0,AVERAGE(V45:X45))</f>
        <v>42083.333333333336</v>
      </c>
      <c r="AQ45" s="39">
        <f t="shared" ref="AQ45:AQ56" si="71">IF(ISERROR(((Y45-AP45)/AP45)*100),0,((Y45-AP45)/AP45)*100)</f>
        <v>-10.178217821782184</v>
      </c>
      <c r="AR45" s="40">
        <f t="shared" ref="AR45:AR56" si="72">IF(AQ45="","",IF(AQ45&gt;15,1,IF(AQ45&lt;5,3,2)))</f>
        <v>3</v>
      </c>
      <c r="AS45" s="38">
        <f t="shared" ref="AS45:AS56" si="73">IF(ISERROR(AVERAGE(Z45:AB45)),0,AVERAGE(Z45:AB45))</f>
        <v>30733.333333333332</v>
      </c>
      <c r="AT45" s="39">
        <f t="shared" ref="AT45:AT56" si="74">IF(ISERROR(((AC45-AS45)/AS45)*100),0,((AC45-AS45)/AS45)*100)</f>
        <v>5.0976138828633442</v>
      </c>
      <c r="AU45" s="40">
        <f t="shared" ref="AU45:AU56" si="75">IF(AT45="","",IF(AT45&gt;15,1,IF(AT45&lt;5,3,2)))</f>
        <v>2</v>
      </c>
      <c r="AV45" s="42">
        <f>IF(ISERROR(AF45+AI45+AL45+AO45+AR45+AU45),"",AF45+AI45+AL45+AO45+AR45+AU45)</f>
        <v>17</v>
      </c>
      <c r="AW45" s="42" t="str">
        <f t="shared" ref="AW45:AW56" si="76">IF(AV45="","",IF(AV45&lt;=9,"RENTAN",IF(AV45&gt;13,"AMAN","WASPADA")))</f>
        <v>AMAN</v>
      </c>
      <c r="AX45" s="42" t="str">
        <f t="shared" ref="AX45:AX56" si="77">IF(AW45="","",IF(AW45="AMAN","3",IF(AW45="RENTAN","1","2")))</f>
        <v>3</v>
      </c>
    </row>
    <row r="46" spans="1:51" x14ac:dyDescent="0.35">
      <c r="A46" s="8">
        <v>2</v>
      </c>
      <c r="B46" s="9">
        <v>6306</v>
      </c>
      <c r="C46" s="10" t="s">
        <v>603</v>
      </c>
      <c r="D46" s="81">
        <v>6306020</v>
      </c>
      <c r="E46" s="93" t="s">
        <v>640</v>
      </c>
      <c r="F46" s="88">
        <f>F49+2000</f>
        <v>13000</v>
      </c>
      <c r="G46" s="88">
        <f>G49+2000</f>
        <v>13000</v>
      </c>
      <c r="H46" s="88">
        <f>H49+2000</f>
        <v>13000</v>
      </c>
      <c r="I46" s="88">
        <f>I49+2000</f>
        <v>13200</v>
      </c>
      <c r="J46" s="72">
        <f>J49+2500</f>
        <v>8500</v>
      </c>
      <c r="K46" s="72">
        <f>K49+2500</f>
        <v>8500</v>
      </c>
      <c r="L46" s="72">
        <f>L49+2500</f>
        <v>8500</v>
      </c>
      <c r="M46" s="72">
        <f>M49+2500</f>
        <v>8500</v>
      </c>
      <c r="N46" s="72">
        <f>N49+2000</f>
        <v>18500</v>
      </c>
      <c r="O46" s="72">
        <f>O49+2000</f>
        <v>19300</v>
      </c>
      <c r="P46" s="72">
        <f>P49+2000</f>
        <v>19100</v>
      </c>
      <c r="Q46" s="72">
        <f>Q49+2000</f>
        <v>19300</v>
      </c>
      <c r="R46" s="72">
        <f>R49+2500</f>
        <v>19500</v>
      </c>
      <c r="S46" s="72">
        <f>S49+2500</f>
        <v>19500</v>
      </c>
      <c r="T46" s="72">
        <f>T49+2500</f>
        <v>19500</v>
      </c>
      <c r="U46" s="72">
        <f>U49+2500</f>
        <v>19500</v>
      </c>
      <c r="V46" s="72">
        <f>V49+2000</f>
        <v>45200</v>
      </c>
      <c r="W46" s="72">
        <f>W49+2000</f>
        <v>45750</v>
      </c>
      <c r="X46" s="72">
        <f>X49+2000</f>
        <v>38300</v>
      </c>
      <c r="Y46" s="72">
        <f>Y49+2000</f>
        <v>38800</v>
      </c>
      <c r="Z46" s="72">
        <f>Z49+1000</f>
        <v>31000</v>
      </c>
      <c r="AA46" s="72">
        <f>AA49+1000</f>
        <v>31000</v>
      </c>
      <c r="AB46" s="72">
        <f>AB49+1000</f>
        <v>31700</v>
      </c>
      <c r="AC46" s="72">
        <f>AC49+1000</f>
        <v>32800</v>
      </c>
      <c r="AD46" s="38">
        <f t="shared" si="58"/>
        <v>13000</v>
      </c>
      <c r="AE46" s="39">
        <f t="shared" si="59"/>
        <v>1.5384615384615385</v>
      </c>
      <c r="AF46" s="40">
        <f t="shared" si="60"/>
        <v>3</v>
      </c>
      <c r="AG46" s="38">
        <f t="shared" si="61"/>
        <v>8500</v>
      </c>
      <c r="AH46" s="39">
        <f t="shared" si="62"/>
        <v>0</v>
      </c>
      <c r="AI46" s="40">
        <f t="shared" si="63"/>
        <v>3</v>
      </c>
      <c r="AJ46" s="38">
        <f t="shared" si="64"/>
        <v>18966.666666666668</v>
      </c>
      <c r="AK46" s="39">
        <f t="shared" si="65"/>
        <v>1.7574692442882185</v>
      </c>
      <c r="AL46" s="40">
        <f t="shared" si="66"/>
        <v>3</v>
      </c>
      <c r="AM46" s="38">
        <f t="shared" si="67"/>
        <v>19500</v>
      </c>
      <c r="AN46" s="39">
        <f t="shared" si="68"/>
        <v>0</v>
      </c>
      <c r="AO46" s="40">
        <f t="shared" si="69"/>
        <v>3</v>
      </c>
      <c r="AP46" s="38">
        <f t="shared" si="70"/>
        <v>43083.333333333336</v>
      </c>
      <c r="AQ46" s="39">
        <f t="shared" si="71"/>
        <v>-9.9419729206963314</v>
      </c>
      <c r="AR46" s="40">
        <f t="shared" si="72"/>
        <v>3</v>
      </c>
      <c r="AS46" s="38">
        <f t="shared" si="73"/>
        <v>31233.333333333332</v>
      </c>
      <c r="AT46" s="39">
        <f t="shared" si="74"/>
        <v>5.0160085378868766</v>
      </c>
      <c r="AU46" s="40">
        <f t="shared" si="75"/>
        <v>2</v>
      </c>
      <c r="AV46" s="42">
        <f t="shared" ref="AV46:AV56" si="78">IF(ISERROR(AF46+AI46+AL46+AO46+AR46+AU46),"",AF46+AI46+AL46+AO46+AR46+AU46)</f>
        <v>17</v>
      </c>
      <c r="AW46" s="42" t="str">
        <f t="shared" si="76"/>
        <v>AMAN</v>
      </c>
      <c r="AX46" s="42" t="str">
        <f t="shared" si="77"/>
        <v>3</v>
      </c>
    </row>
    <row r="47" spans="1:51" x14ac:dyDescent="0.35">
      <c r="A47" s="8">
        <v>3</v>
      </c>
      <c r="B47" s="9">
        <v>6306</v>
      </c>
      <c r="C47" s="10" t="s">
        <v>603</v>
      </c>
      <c r="D47" s="81">
        <v>6306030</v>
      </c>
      <c r="E47" s="93" t="s">
        <v>641</v>
      </c>
      <c r="F47" s="88">
        <f t="shared" ref="F47:M47" si="79">F49</f>
        <v>11000</v>
      </c>
      <c r="G47" s="88">
        <f t="shared" si="79"/>
        <v>11000</v>
      </c>
      <c r="H47" s="88">
        <f t="shared" si="79"/>
        <v>11000</v>
      </c>
      <c r="I47" s="88">
        <f t="shared" si="79"/>
        <v>11200</v>
      </c>
      <c r="J47" s="72">
        <f t="shared" si="79"/>
        <v>6000</v>
      </c>
      <c r="K47" s="72">
        <f t="shared" si="79"/>
        <v>6000</v>
      </c>
      <c r="L47" s="72">
        <f t="shared" si="79"/>
        <v>6000</v>
      </c>
      <c r="M47" s="72">
        <f t="shared" si="79"/>
        <v>6000</v>
      </c>
      <c r="N47" s="72">
        <f>N49+100</f>
        <v>16600</v>
      </c>
      <c r="O47" s="72">
        <f>O49+100</f>
        <v>17400</v>
      </c>
      <c r="P47" s="72">
        <f>P49+100</f>
        <v>17200</v>
      </c>
      <c r="Q47" s="72">
        <f>Q49+100</f>
        <v>17400</v>
      </c>
      <c r="R47" s="72">
        <f>R49+500</f>
        <v>17500</v>
      </c>
      <c r="S47" s="72">
        <f>S49+500</f>
        <v>17500</v>
      </c>
      <c r="T47" s="72">
        <f>T49+500</f>
        <v>17500</v>
      </c>
      <c r="U47" s="72">
        <f>U49+500</f>
        <v>17500</v>
      </c>
      <c r="V47" s="72">
        <f>V49+1000</f>
        <v>44200</v>
      </c>
      <c r="W47" s="72">
        <f>W49+1000</f>
        <v>44750</v>
      </c>
      <c r="X47" s="72">
        <f>X49+1000</f>
        <v>37300</v>
      </c>
      <c r="Y47" s="72">
        <f>Y49+1000</f>
        <v>37800</v>
      </c>
      <c r="Z47" s="72">
        <f>Z49+500</f>
        <v>30500</v>
      </c>
      <c r="AA47" s="72">
        <f>AA49+500</f>
        <v>30500</v>
      </c>
      <c r="AB47" s="72">
        <f>AB49+500</f>
        <v>31200</v>
      </c>
      <c r="AC47" s="72">
        <f>AC49+500</f>
        <v>32300</v>
      </c>
      <c r="AD47" s="38">
        <f t="shared" si="58"/>
        <v>11000</v>
      </c>
      <c r="AE47" s="39">
        <f t="shared" si="59"/>
        <v>1.8181818181818181</v>
      </c>
      <c r="AF47" s="40">
        <f t="shared" si="60"/>
        <v>3</v>
      </c>
      <c r="AG47" s="38">
        <f t="shared" si="61"/>
        <v>6000</v>
      </c>
      <c r="AH47" s="39">
        <f t="shared" si="62"/>
        <v>0</v>
      </c>
      <c r="AI47" s="40">
        <f t="shared" si="63"/>
        <v>3</v>
      </c>
      <c r="AJ47" s="38">
        <f t="shared" si="64"/>
        <v>17066.666666666668</v>
      </c>
      <c r="AK47" s="39">
        <f t="shared" si="65"/>
        <v>1.9531249999999927</v>
      </c>
      <c r="AL47" s="40">
        <f t="shared" si="66"/>
        <v>3</v>
      </c>
      <c r="AM47" s="38">
        <f t="shared" si="67"/>
        <v>17500</v>
      </c>
      <c r="AN47" s="39">
        <f t="shared" si="68"/>
        <v>0</v>
      </c>
      <c r="AO47" s="40">
        <f t="shared" si="69"/>
        <v>3</v>
      </c>
      <c r="AP47" s="38">
        <f t="shared" si="70"/>
        <v>42083.333333333336</v>
      </c>
      <c r="AQ47" s="39">
        <f t="shared" si="71"/>
        <v>-10.178217821782184</v>
      </c>
      <c r="AR47" s="40">
        <f t="shared" si="72"/>
        <v>3</v>
      </c>
      <c r="AS47" s="38">
        <f t="shared" si="73"/>
        <v>30733.333333333332</v>
      </c>
      <c r="AT47" s="39">
        <f t="shared" si="74"/>
        <v>5.0976138828633442</v>
      </c>
      <c r="AU47" s="40">
        <f t="shared" si="75"/>
        <v>2</v>
      </c>
      <c r="AV47" s="42">
        <f t="shared" si="78"/>
        <v>17</v>
      </c>
      <c r="AW47" s="42" t="str">
        <f t="shared" si="76"/>
        <v>AMAN</v>
      </c>
      <c r="AX47" s="42" t="str">
        <f t="shared" si="77"/>
        <v>3</v>
      </c>
    </row>
    <row r="48" spans="1:51" x14ac:dyDescent="0.35">
      <c r="A48" s="8">
        <v>4</v>
      </c>
      <c r="B48" s="9">
        <v>6306</v>
      </c>
      <c r="C48" s="10" t="s">
        <v>603</v>
      </c>
      <c r="D48" s="81">
        <v>6306040</v>
      </c>
      <c r="E48" s="93" t="s">
        <v>642</v>
      </c>
      <c r="F48" s="88">
        <f>F49+500</f>
        <v>11500</v>
      </c>
      <c r="G48" s="88">
        <f>G49+500</f>
        <v>11500</v>
      </c>
      <c r="H48" s="88">
        <f>H49+500</f>
        <v>11500</v>
      </c>
      <c r="I48" s="88">
        <f>I49+500</f>
        <v>11700</v>
      </c>
      <c r="J48" s="72">
        <f>J49+2000</f>
        <v>8000</v>
      </c>
      <c r="K48" s="72">
        <f>K49+2000</f>
        <v>8000</v>
      </c>
      <c r="L48" s="72">
        <f>L49+2000</f>
        <v>8000</v>
      </c>
      <c r="M48" s="72">
        <f>M49+2000</f>
        <v>8000</v>
      </c>
      <c r="N48" s="72">
        <f t="shared" ref="N48:AC48" si="80">N49</f>
        <v>16500</v>
      </c>
      <c r="O48" s="72">
        <f t="shared" si="80"/>
        <v>17300</v>
      </c>
      <c r="P48" s="72">
        <f t="shared" si="80"/>
        <v>17100</v>
      </c>
      <c r="Q48" s="72">
        <f t="shared" si="80"/>
        <v>17300</v>
      </c>
      <c r="R48" s="72">
        <f t="shared" si="80"/>
        <v>17000</v>
      </c>
      <c r="S48" s="72">
        <f t="shared" si="80"/>
        <v>17000</v>
      </c>
      <c r="T48" s="72">
        <f t="shared" si="80"/>
        <v>17000</v>
      </c>
      <c r="U48" s="72">
        <f t="shared" si="80"/>
        <v>17000</v>
      </c>
      <c r="V48" s="72">
        <f t="shared" si="80"/>
        <v>43200</v>
      </c>
      <c r="W48" s="72">
        <f t="shared" si="80"/>
        <v>43750</v>
      </c>
      <c r="X48" s="72">
        <f t="shared" si="80"/>
        <v>36300</v>
      </c>
      <c r="Y48" s="72">
        <f t="shared" si="80"/>
        <v>36800</v>
      </c>
      <c r="Z48" s="72">
        <f t="shared" si="80"/>
        <v>30000</v>
      </c>
      <c r="AA48" s="72">
        <f t="shared" si="80"/>
        <v>30000</v>
      </c>
      <c r="AB48" s="72">
        <f t="shared" si="80"/>
        <v>30700</v>
      </c>
      <c r="AC48" s="72">
        <f t="shared" si="80"/>
        <v>31800</v>
      </c>
      <c r="AD48" s="38">
        <f t="shared" si="58"/>
        <v>11500</v>
      </c>
      <c r="AE48" s="39">
        <f t="shared" si="59"/>
        <v>1.7391304347826086</v>
      </c>
      <c r="AF48" s="40">
        <f t="shared" si="60"/>
        <v>3</v>
      </c>
      <c r="AG48" s="38">
        <f t="shared" si="61"/>
        <v>8000</v>
      </c>
      <c r="AH48" s="39">
        <f t="shared" si="62"/>
        <v>0</v>
      </c>
      <c r="AI48" s="40">
        <f t="shared" si="63"/>
        <v>3</v>
      </c>
      <c r="AJ48" s="38">
        <f t="shared" si="64"/>
        <v>16966.666666666668</v>
      </c>
      <c r="AK48" s="39">
        <f t="shared" si="65"/>
        <v>1.9646365422396783</v>
      </c>
      <c r="AL48" s="40">
        <f t="shared" si="66"/>
        <v>3</v>
      </c>
      <c r="AM48" s="38">
        <f t="shared" si="67"/>
        <v>17000</v>
      </c>
      <c r="AN48" s="39">
        <f t="shared" si="68"/>
        <v>0</v>
      </c>
      <c r="AO48" s="40">
        <f t="shared" si="69"/>
        <v>3</v>
      </c>
      <c r="AP48" s="38">
        <f t="shared" si="70"/>
        <v>41083.333333333336</v>
      </c>
      <c r="AQ48" s="39">
        <f t="shared" si="71"/>
        <v>-10.425963488843818</v>
      </c>
      <c r="AR48" s="40">
        <f t="shared" si="72"/>
        <v>3</v>
      </c>
      <c r="AS48" s="38">
        <f t="shared" si="73"/>
        <v>30233.333333333332</v>
      </c>
      <c r="AT48" s="39">
        <f t="shared" si="74"/>
        <v>5.1819184123484057</v>
      </c>
      <c r="AU48" s="40">
        <f t="shared" si="75"/>
        <v>2</v>
      </c>
      <c r="AV48" s="42">
        <f t="shared" si="78"/>
        <v>17</v>
      </c>
      <c r="AW48" s="42" t="str">
        <f t="shared" si="76"/>
        <v>AMAN</v>
      </c>
      <c r="AX48" s="42" t="str">
        <f t="shared" si="77"/>
        <v>3</v>
      </c>
    </row>
    <row r="49" spans="1:51" s="211" customFormat="1" x14ac:dyDescent="0.35">
      <c r="A49" s="200">
        <v>5</v>
      </c>
      <c r="B49" s="201">
        <v>6306</v>
      </c>
      <c r="C49" s="202" t="s">
        <v>603</v>
      </c>
      <c r="D49" s="203">
        <v>6306050</v>
      </c>
      <c r="E49" s="204" t="s">
        <v>643</v>
      </c>
      <c r="F49" s="205">
        <v>11000</v>
      </c>
      <c r="G49" s="205">
        <v>11000</v>
      </c>
      <c r="H49" s="205">
        <v>11000</v>
      </c>
      <c r="I49" s="205">
        <v>11200</v>
      </c>
      <c r="J49" s="206">
        <v>6000</v>
      </c>
      <c r="K49" s="206">
        <v>6000</v>
      </c>
      <c r="L49" s="206">
        <v>6000</v>
      </c>
      <c r="M49" s="206">
        <v>6000</v>
      </c>
      <c r="N49" s="206">
        <v>16500</v>
      </c>
      <c r="O49" s="206">
        <v>17300</v>
      </c>
      <c r="P49" s="206">
        <v>17100</v>
      </c>
      <c r="Q49" s="206">
        <v>17300</v>
      </c>
      <c r="R49" s="206">
        <v>17000</v>
      </c>
      <c r="S49" s="206">
        <v>17000</v>
      </c>
      <c r="T49" s="206">
        <v>17000</v>
      </c>
      <c r="U49" s="206">
        <v>17000</v>
      </c>
      <c r="V49" s="206">
        <v>43200</v>
      </c>
      <c r="W49" s="206">
        <v>43750</v>
      </c>
      <c r="X49" s="206">
        <v>36300</v>
      </c>
      <c r="Y49" s="206">
        <v>36800</v>
      </c>
      <c r="Z49" s="206">
        <v>30000</v>
      </c>
      <c r="AA49" s="206">
        <v>30000</v>
      </c>
      <c r="AB49" s="206">
        <v>30700</v>
      </c>
      <c r="AC49" s="206">
        <v>31800</v>
      </c>
      <c r="AD49" s="207">
        <f t="shared" si="58"/>
        <v>11000</v>
      </c>
      <c r="AE49" s="208">
        <f t="shared" si="59"/>
        <v>1.8181818181818181</v>
      </c>
      <c r="AF49" s="209">
        <f t="shared" si="60"/>
        <v>3</v>
      </c>
      <c r="AG49" s="207">
        <f t="shared" si="61"/>
        <v>6000</v>
      </c>
      <c r="AH49" s="208">
        <f t="shared" si="62"/>
        <v>0</v>
      </c>
      <c r="AI49" s="209">
        <f t="shared" si="63"/>
        <v>3</v>
      </c>
      <c r="AJ49" s="207">
        <f t="shared" si="64"/>
        <v>16966.666666666668</v>
      </c>
      <c r="AK49" s="208">
        <f t="shared" si="65"/>
        <v>1.9646365422396783</v>
      </c>
      <c r="AL49" s="209">
        <f t="shared" si="66"/>
        <v>3</v>
      </c>
      <c r="AM49" s="207">
        <f t="shared" si="67"/>
        <v>17000</v>
      </c>
      <c r="AN49" s="208">
        <f t="shared" si="68"/>
        <v>0</v>
      </c>
      <c r="AO49" s="209">
        <f t="shared" si="69"/>
        <v>3</v>
      </c>
      <c r="AP49" s="207">
        <f t="shared" si="70"/>
        <v>41083.333333333336</v>
      </c>
      <c r="AQ49" s="208">
        <f t="shared" si="71"/>
        <v>-10.425963488843818</v>
      </c>
      <c r="AR49" s="209">
        <f t="shared" si="72"/>
        <v>3</v>
      </c>
      <c r="AS49" s="207">
        <f t="shared" si="73"/>
        <v>30233.333333333332</v>
      </c>
      <c r="AT49" s="208">
        <f t="shared" si="74"/>
        <v>5.1819184123484057</v>
      </c>
      <c r="AU49" s="209">
        <f t="shared" si="75"/>
        <v>2</v>
      </c>
      <c r="AV49" s="210">
        <f t="shared" si="78"/>
        <v>17</v>
      </c>
      <c r="AW49" s="210" t="str">
        <f t="shared" si="76"/>
        <v>AMAN</v>
      </c>
      <c r="AX49" s="210" t="str">
        <f t="shared" si="77"/>
        <v>3</v>
      </c>
    </row>
    <row r="50" spans="1:51" x14ac:dyDescent="0.35">
      <c r="A50" s="8">
        <v>6</v>
      </c>
      <c r="B50" s="9">
        <v>6306</v>
      </c>
      <c r="C50" s="10" t="s">
        <v>603</v>
      </c>
      <c r="D50" s="81">
        <v>6306060</v>
      </c>
      <c r="E50" s="93" t="s">
        <v>644</v>
      </c>
      <c r="F50" s="88">
        <f>F49</f>
        <v>11000</v>
      </c>
      <c r="G50" s="88">
        <f>G49</f>
        <v>11000</v>
      </c>
      <c r="H50" s="88">
        <f>H49</f>
        <v>11000</v>
      </c>
      <c r="I50" s="88">
        <f>I49</f>
        <v>11200</v>
      </c>
      <c r="J50" s="72">
        <f>J49+2000</f>
        <v>8000</v>
      </c>
      <c r="K50" s="72">
        <f>K49+2000</f>
        <v>8000</v>
      </c>
      <c r="L50" s="72">
        <f>L49+2000</f>
        <v>8000</v>
      </c>
      <c r="M50" s="72">
        <f>M49+2000</f>
        <v>8000</v>
      </c>
      <c r="N50" s="72">
        <f t="shared" ref="N50:Y50" si="81">N49</f>
        <v>16500</v>
      </c>
      <c r="O50" s="72">
        <f t="shared" si="81"/>
        <v>17300</v>
      </c>
      <c r="P50" s="72">
        <f t="shared" si="81"/>
        <v>17100</v>
      </c>
      <c r="Q50" s="72">
        <f t="shared" si="81"/>
        <v>17300</v>
      </c>
      <c r="R50" s="72">
        <f t="shared" si="81"/>
        <v>17000</v>
      </c>
      <c r="S50" s="72">
        <f t="shared" si="81"/>
        <v>17000</v>
      </c>
      <c r="T50" s="72">
        <f t="shared" si="81"/>
        <v>17000</v>
      </c>
      <c r="U50" s="72">
        <f t="shared" si="81"/>
        <v>17000</v>
      </c>
      <c r="V50" s="72">
        <f t="shared" si="81"/>
        <v>43200</v>
      </c>
      <c r="W50" s="72">
        <f t="shared" si="81"/>
        <v>43750</v>
      </c>
      <c r="X50" s="72">
        <f t="shared" si="81"/>
        <v>36300</v>
      </c>
      <c r="Y50" s="72">
        <f t="shared" si="81"/>
        <v>36800</v>
      </c>
      <c r="Z50" s="72">
        <f>Z49-500</f>
        <v>29500</v>
      </c>
      <c r="AA50" s="72">
        <f>AA49-500</f>
        <v>29500</v>
      </c>
      <c r="AB50" s="72">
        <f>AB49-500</f>
        <v>30200</v>
      </c>
      <c r="AC50" s="72">
        <f>AC49-500</f>
        <v>31300</v>
      </c>
      <c r="AD50" s="38">
        <f t="shared" si="58"/>
        <v>11000</v>
      </c>
      <c r="AE50" s="39">
        <f t="shared" si="59"/>
        <v>1.8181818181818181</v>
      </c>
      <c r="AF50" s="40">
        <f t="shared" si="60"/>
        <v>3</v>
      </c>
      <c r="AG50" s="38">
        <f t="shared" si="61"/>
        <v>8000</v>
      </c>
      <c r="AH50" s="39">
        <f t="shared" si="62"/>
        <v>0</v>
      </c>
      <c r="AI50" s="40">
        <f t="shared" si="63"/>
        <v>3</v>
      </c>
      <c r="AJ50" s="38">
        <f t="shared" si="64"/>
        <v>16966.666666666668</v>
      </c>
      <c r="AK50" s="39">
        <f t="shared" si="65"/>
        <v>1.9646365422396783</v>
      </c>
      <c r="AL50" s="40">
        <f t="shared" si="66"/>
        <v>3</v>
      </c>
      <c r="AM50" s="38">
        <f t="shared" si="67"/>
        <v>17000</v>
      </c>
      <c r="AN50" s="39">
        <f t="shared" si="68"/>
        <v>0</v>
      </c>
      <c r="AO50" s="40">
        <f t="shared" si="69"/>
        <v>3</v>
      </c>
      <c r="AP50" s="38">
        <f t="shared" si="70"/>
        <v>41083.333333333336</v>
      </c>
      <c r="AQ50" s="39">
        <f t="shared" si="71"/>
        <v>-10.425963488843818</v>
      </c>
      <c r="AR50" s="40">
        <f t="shared" si="72"/>
        <v>3</v>
      </c>
      <c r="AS50" s="38">
        <f t="shared" si="73"/>
        <v>29733.333333333332</v>
      </c>
      <c r="AT50" s="39">
        <f t="shared" si="74"/>
        <v>5.2690582959641299</v>
      </c>
      <c r="AU50" s="40">
        <f t="shared" si="75"/>
        <v>2</v>
      </c>
      <c r="AV50" s="42">
        <f t="shared" si="78"/>
        <v>17</v>
      </c>
      <c r="AW50" s="42" t="str">
        <f t="shared" si="76"/>
        <v>AMAN</v>
      </c>
      <c r="AX50" s="42" t="str">
        <f t="shared" si="77"/>
        <v>3</v>
      </c>
    </row>
    <row r="51" spans="1:51" x14ac:dyDescent="0.35">
      <c r="A51" s="8">
        <v>7</v>
      </c>
      <c r="B51" s="9">
        <v>6306</v>
      </c>
      <c r="C51" s="10" t="s">
        <v>603</v>
      </c>
      <c r="D51" s="81">
        <v>6306070</v>
      </c>
      <c r="E51" s="93" t="s">
        <v>645</v>
      </c>
      <c r="F51" s="88">
        <f>F49</f>
        <v>11000</v>
      </c>
      <c r="G51" s="88">
        <f>G49</f>
        <v>11000</v>
      </c>
      <c r="H51" s="88">
        <f>H49</f>
        <v>11000</v>
      </c>
      <c r="I51" s="88">
        <f>I49</f>
        <v>11200</v>
      </c>
      <c r="J51" s="72">
        <f>J49+2000</f>
        <v>8000</v>
      </c>
      <c r="K51" s="72">
        <f>K49+2000</f>
        <v>8000</v>
      </c>
      <c r="L51" s="72">
        <f>L49+2000</f>
        <v>8000</v>
      </c>
      <c r="M51" s="72">
        <f>M49+2000</f>
        <v>8000</v>
      </c>
      <c r="N51" s="72">
        <f t="shared" ref="N51:U51" si="82">N49</f>
        <v>16500</v>
      </c>
      <c r="O51" s="72">
        <f t="shared" si="82"/>
        <v>17300</v>
      </c>
      <c r="P51" s="72">
        <f t="shared" si="82"/>
        <v>17100</v>
      </c>
      <c r="Q51" s="72">
        <f t="shared" si="82"/>
        <v>17300</v>
      </c>
      <c r="R51" s="72">
        <f t="shared" si="82"/>
        <v>17000</v>
      </c>
      <c r="S51" s="72">
        <f t="shared" si="82"/>
        <v>17000</v>
      </c>
      <c r="T51" s="72">
        <f t="shared" si="82"/>
        <v>17000</v>
      </c>
      <c r="U51" s="72">
        <f t="shared" si="82"/>
        <v>17000</v>
      </c>
      <c r="V51" s="72">
        <f t="shared" ref="V51:Y53" si="83">V49+1000</f>
        <v>44200</v>
      </c>
      <c r="W51" s="72">
        <f t="shared" si="83"/>
        <v>44750</v>
      </c>
      <c r="X51" s="72">
        <f t="shared" si="83"/>
        <v>37300</v>
      </c>
      <c r="Y51" s="72">
        <f t="shared" si="83"/>
        <v>37800</v>
      </c>
      <c r="Z51" s="72">
        <f>Z49</f>
        <v>30000</v>
      </c>
      <c r="AA51" s="72">
        <f>AA49</f>
        <v>30000</v>
      </c>
      <c r="AB51" s="72">
        <f>AB49</f>
        <v>30700</v>
      </c>
      <c r="AC51" s="72">
        <f>AC49</f>
        <v>31800</v>
      </c>
      <c r="AD51" s="38">
        <f t="shared" si="58"/>
        <v>11000</v>
      </c>
      <c r="AE51" s="39">
        <f t="shared" si="59"/>
        <v>1.8181818181818181</v>
      </c>
      <c r="AF51" s="40">
        <f t="shared" si="60"/>
        <v>3</v>
      </c>
      <c r="AG51" s="38">
        <f t="shared" si="61"/>
        <v>8000</v>
      </c>
      <c r="AH51" s="39">
        <f t="shared" si="62"/>
        <v>0</v>
      </c>
      <c r="AI51" s="40">
        <f t="shared" si="63"/>
        <v>3</v>
      </c>
      <c r="AJ51" s="38">
        <f t="shared" si="64"/>
        <v>16966.666666666668</v>
      </c>
      <c r="AK51" s="39">
        <f t="shared" si="65"/>
        <v>1.9646365422396783</v>
      </c>
      <c r="AL51" s="40">
        <f t="shared" si="66"/>
        <v>3</v>
      </c>
      <c r="AM51" s="38">
        <f t="shared" si="67"/>
        <v>17000</v>
      </c>
      <c r="AN51" s="39">
        <f t="shared" si="68"/>
        <v>0</v>
      </c>
      <c r="AO51" s="40">
        <f t="shared" si="69"/>
        <v>3</v>
      </c>
      <c r="AP51" s="38">
        <f t="shared" si="70"/>
        <v>42083.333333333336</v>
      </c>
      <c r="AQ51" s="39">
        <f t="shared" si="71"/>
        <v>-10.178217821782184</v>
      </c>
      <c r="AR51" s="40">
        <f t="shared" si="72"/>
        <v>3</v>
      </c>
      <c r="AS51" s="38">
        <f t="shared" si="73"/>
        <v>30233.333333333332</v>
      </c>
      <c r="AT51" s="39">
        <f t="shared" si="74"/>
        <v>5.1819184123484057</v>
      </c>
      <c r="AU51" s="40">
        <f t="shared" si="75"/>
        <v>2</v>
      </c>
      <c r="AV51" s="42">
        <f t="shared" si="78"/>
        <v>17</v>
      </c>
      <c r="AW51" s="42" t="str">
        <f t="shared" si="76"/>
        <v>AMAN</v>
      </c>
      <c r="AX51" s="42" t="str">
        <f t="shared" si="77"/>
        <v>3</v>
      </c>
    </row>
    <row r="52" spans="1:51" x14ac:dyDescent="0.35">
      <c r="A52" s="8">
        <v>8</v>
      </c>
      <c r="B52" s="9">
        <v>6306</v>
      </c>
      <c r="C52" s="10" t="s">
        <v>603</v>
      </c>
      <c r="D52" s="81">
        <v>6306080</v>
      </c>
      <c r="E52" s="93" t="s">
        <v>646</v>
      </c>
      <c r="F52" s="88">
        <f>F49+500</f>
        <v>11500</v>
      </c>
      <c r="G52" s="88">
        <f>G49+500</f>
        <v>11500</v>
      </c>
      <c r="H52" s="88">
        <f>H49+500</f>
        <v>11500</v>
      </c>
      <c r="I52" s="88">
        <f>I49+500</f>
        <v>11700</v>
      </c>
      <c r="J52" s="72">
        <f>J49+2000</f>
        <v>8000</v>
      </c>
      <c r="K52" s="72">
        <f>K49+2000</f>
        <v>8000</v>
      </c>
      <c r="L52" s="72">
        <f>L49+2000</f>
        <v>8000</v>
      </c>
      <c r="M52" s="72">
        <f>M49+2000</f>
        <v>8000</v>
      </c>
      <c r="N52" s="72">
        <f t="shared" ref="N52:U52" si="84">N49</f>
        <v>16500</v>
      </c>
      <c r="O52" s="72">
        <f t="shared" si="84"/>
        <v>17300</v>
      </c>
      <c r="P52" s="72">
        <f t="shared" si="84"/>
        <v>17100</v>
      </c>
      <c r="Q52" s="72">
        <f t="shared" si="84"/>
        <v>17300</v>
      </c>
      <c r="R52" s="72">
        <f t="shared" si="84"/>
        <v>17000</v>
      </c>
      <c r="S52" s="72">
        <f t="shared" si="84"/>
        <v>17000</v>
      </c>
      <c r="T52" s="72">
        <f t="shared" si="84"/>
        <v>17000</v>
      </c>
      <c r="U52" s="72">
        <f t="shared" si="84"/>
        <v>17000</v>
      </c>
      <c r="V52" s="72">
        <f t="shared" si="83"/>
        <v>44200</v>
      </c>
      <c r="W52" s="72">
        <f t="shared" si="83"/>
        <v>44750</v>
      </c>
      <c r="X52" s="72">
        <f t="shared" si="83"/>
        <v>37300</v>
      </c>
      <c r="Y52" s="72">
        <f t="shared" si="83"/>
        <v>37800</v>
      </c>
      <c r="Z52" s="72">
        <f>Z49</f>
        <v>30000</v>
      </c>
      <c r="AA52" s="72">
        <f>AA49</f>
        <v>30000</v>
      </c>
      <c r="AB52" s="72">
        <f>AB49</f>
        <v>30700</v>
      </c>
      <c r="AC52" s="72">
        <f>AC49</f>
        <v>31800</v>
      </c>
      <c r="AD52" s="38">
        <f t="shared" si="58"/>
        <v>11500</v>
      </c>
      <c r="AE52" s="39">
        <f t="shared" si="59"/>
        <v>1.7391304347826086</v>
      </c>
      <c r="AF52" s="40">
        <f t="shared" si="60"/>
        <v>3</v>
      </c>
      <c r="AG52" s="38">
        <f t="shared" si="61"/>
        <v>8000</v>
      </c>
      <c r="AH52" s="39">
        <f t="shared" si="62"/>
        <v>0</v>
      </c>
      <c r="AI52" s="40">
        <f t="shared" si="63"/>
        <v>3</v>
      </c>
      <c r="AJ52" s="38">
        <f t="shared" si="64"/>
        <v>16966.666666666668</v>
      </c>
      <c r="AK52" s="39">
        <f t="shared" si="65"/>
        <v>1.9646365422396783</v>
      </c>
      <c r="AL52" s="40">
        <f t="shared" si="66"/>
        <v>3</v>
      </c>
      <c r="AM52" s="38">
        <f t="shared" si="67"/>
        <v>17000</v>
      </c>
      <c r="AN52" s="39">
        <f t="shared" si="68"/>
        <v>0</v>
      </c>
      <c r="AO52" s="40">
        <f t="shared" si="69"/>
        <v>3</v>
      </c>
      <c r="AP52" s="38">
        <f t="shared" si="70"/>
        <v>42083.333333333336</v>
      </c>
      <c r="AQ52" s="39">
        <f t="shared" si="71"/>
        <v>-10.178217821782184</v>
      </c>
      <c r="AR52" s="40">
        <f t="shared" si="72"/>
        <v>3</v>
      </c>
      <c r="AS52" s="38">
        <f t="shared" si="73"/>
        <v>30233.333333333332</v>
      </c>
      <c r="AT52" s="39">
        <f t="shared" si="74"/>
        <v>5.1819184123484057</v>
      </c>
      <c r="AU52" s="40">
        <f t="shared" si="75"/>
        <v>2</v>
      </c>
      <c r="AV52" s="42">
        <f t="shared" si="78"/>
        <v>17</v>
      </c>
      <c r="AW52" s="42" t="str">
        <f t="shared" si="76"/>
        <v>AMAN</v>
      </c>
      <c r="AX52" s="42" t="str">
        <f t="shared" si="77"/>
        <v>3</v>
      </c>
    </row>
    <row r="53" spans="1:51" x14ac:dyDescent="0.35">
      <c r="A53" s="8">
        <v>9</v>
      </c>
      <c r="B53" s="9">
        <v>6306</v>
      </c>
      <c r="C53" s="10" t="s">
        <v>603</v>
      </c>
      <c r="D53" s="81">
        <v>6306090</v>
      </c>
      <c r="E53" s="93" t="s">
        <v>647</v>
      </c>
      <c r="F53" s="88">
        <f>F49+1000</f>
        <v>12000</v>
      </c>
      <c r="G53" s="88">
        <f>G49+1000</f>
        <v>12000</v>
      </c>
      <c r="H53" s="88">
        <f>H49+1000</f>
        <v>12000</v>
      </c>
      <c r="I53" s="88">
        <f>I49+1000</f>
        <v>12200</v>
      </c>
      <c r="J53" s="72">
        <f>J49+2000</f>
        <v>8000</v>
      </c>
      <c r="K53" s="72">
        <f>K49+2000</f>
        <v>8000</v>
      </c>
      <c r="L53" s="72">
        <f>L49+2000</f>
        <v>8000</v>
      </c>
      <c r="M53" s="72">
        <f>M49+2000</f>
        <v>8000</v>
      </c>
      <c r="N53" s="72">
        <f t="shared" ref="N53:U53" si="85">N49</f>
        <v>16500</v>
      </c>
      <c r="O53" s="72">
        <f t="shared" si="85"/>
        <v>17300</v>
      </c>
      <c r="P53" s="72">
        <f t="shared" si="85"/>
        <v>17100</v>
      </c>
      <c r="Q53" s="72">
        <f t="shared" si="85"/>
        <v>17300</v>
      </c>
      <c r="R53" s="72">
        <f t="shared" si="85"/>
        <v>17000</v>
      </c>
      <c r="S53" s="72">
        <f t="shared" si="85"/>
        <v>17000</v>
      </c>
      <c r="T53" s="72">
        <f t="shared" si="85"/>
        <v>17000</v>
      </c>
      <c r="U53" s="72">
        <f t="shared" si="85"/>
        <v>17000</v>
      </c>
      <c r="V53" s="72">
        <f t="shared" si="83"/>
        <v>45200</v>
      </c>
      <c r="W53" s="72">
        <f t="shared" si="83"/>
        <v>45750</v>
      </c>
      <c r="X53" s="72">
        <f t="shared" si="83"/>
        <v>38300</v>
      </c>
      <c r="Y53" s="72">
        <f t="shared" si="83"/>
        <v>38800</v>
      </c>
      <c r="Z53" s="72">
        <f>Z49</f>
        <v>30000</v>
      </c>
      <c r="AA53" s="72">
        <f>AA49</f>
        <v>30000</v>
      </c>
      <c r="AB53" s="72">
        <f>AB49</f>
        <v>30700</v>
      </c>
      <c r="AC53" s="72">
        <f>AC49</f>
        <v>31800</v>
      </c>
      <c r="AD53" s="38">
        <f t="shared" si="58"/>
        <v>12000</v>
      </c>
      <c r="AE53" s="39">
        <f t="shared" si="59"/>
        <v>1.6666666666666667</v>
      </c>
      <c r="AF53" s="40">
        <f t="shared" si="60"/>
        <v>3</v>
      </c>
      <c r="AG53" s="38">
        <f t="shared" si="61"/>
        <v>8000</v>
      </c>
      <c r="AH53" s="39">
        <f t="shared" si="62"/>
        <v>0</v>
      </c>
      <c r="AI53" s="40">
        <f t="shared" si="63"/>
        <v>3</v>
      </c>
      <c r="AJ53" s="38">
        <f t="shared" si="64"/>
        <v>16966.666666666668</v>
      </c>
      <c r="AK53" s="39">
        <f t="shared" si="65"/>
        <v>1.9646365422396783</v>
      </c>
      <c r="AL53" s="40">
        <f t="shared" si="66"/>
        <v>3</v>
      </c>
      <c r="AM53" s="38">
        <f t="shared" si="67"/>
        <v>17000</v>
      </c>
      <c r="AN53" s="39">
        <f t="shared" si="68"/>
        <v>0</v>
      </c>
      <c r="AO53" s="40">
        <f t="shared" si="69"/>
        <v>3</v>
      </c>
      <c r="AP53" s="38">
        <f t="shared" si="70"/>
        <v>43083.333333333336</v>
      </c>
      <c r="AQ53" s="39">
        <f t="shared" si="71"/>
        <v>-9.9419729206963314</v>
      </c>
      <c r="AR53" s="40">
        <f t="shared" si="72"/>
        <v>3</v>
      </c>
      <c r="AS53" s="38">
        <f t="shared" si="73"/>
        <v>30233.333333333332</v>
      </c>
      <c r="AT53" s="39">
        <f t="shared" si="74"/>
        <v>5.1819184123484057</v>
      </c>
      <c r="AU53" s="40">
        <f t="shared" si="75"/>
        <v>2</v>
      </c>
      <c r="AV53" s="42">
        <f t="shared" si="78"/>
        <v>17</v>
      </c>
      <c r="AW53" s="42" t="str">
        <f t="shared" si="76"/>
        <v>AMAN</v>
      </c>
      <c r="AX53" s="42" t="str">
        <f t="shared" si="77"/>
        <v>3</v>
      </c>
    </row>
    <row r="54" spans="1:51" x14ac:dyDescent="0.35">
      <c r="A54" s="8">
        <v>10</v>
      </c>
      <c r="B54" s="9">
        <v>6306</v>
      </c>
      <c r="C54" s="10" t="s">
        <v>603</v>
      </c>
      <c r="D54" s="81">
        <v>6306091</v>
      </c>
      <c r="E54" s="93" t="s">
        <v>648</v>
      </c>
      <c r="F54" s="88">
        <f>F49+1500</f>
        <v>12500</v>
      </c>
      <c r="G54" s="88">
        <f>G49+1500</f>
        <v>12500</v>
      </c>
      <c r="H54" s="88">
        <f>H49+1500</f>
        <v>12500</v>
      </c>
      <c r="I54" s="88">
        <f>I49+1500</f>
        <v>12700</v>
      </c>
      <c r="J54" s="72">
        <f>J49+2500</f>
        <v>8500</v>
      </c>
      <c r="K54" s="72">
        <f>K49+2500</f>
        <v>8500</v>
      </c>
      <c r="L54" s="72">
        <f>L49+2500</f>
        <v>8500</v>
      </c>
      <c r="M54" s="72">
        <f>M49+2500</f>
        <v>8500</v>
      </c>
      <c r="N54" s="72">
        <f>N49+2000</f>
        <v>18500</v>
      </c>
      <c r="O54" s="72">
        <f>O49+2000</f>
        <v>19300</v>
      </c>
      <c r="P54" s="72">
        <f>P49+2000</f>
        <v>19100</v>
      </c>
      <c r="Q54" s="72">
        <f>Q49+2000</f>
        <v>19300</v>
      </c>
      <c r="R54" s="72">
        <f>R49+2500</f>
        <v>19500</v>
      </c>
      <c r="S54" s="72">
        <f>S49+2500</f>
        <v>19500</v>
      </c>
      <c r="T54" s="72">
        <f>T49+2500</f>
        <v>19500</v>
      </c>
      <c r="U54" s="72">
        <f>U49+2500</f>
        <v>19500</v>
      </c>
      <c r="V54" s="72">
        <f>V52+2000</f>
        <v>46200</v>
      </c>
      <c r="W54" s="72">
        <f>W52+2000</f>
        <v>46750</v>
      </c>
      <c r="X54" s="72">
        <f>X52+2000</f>
        <v>39300</v>
      </c>
      <c r="Y54" s="72">
        <f>Y52+2000</f>
        <v>39800</v>
      </c>
      <c r="Z54" s="72">
        <f>Z49+1000</f>
        <v>31000</v>
      </c>
      <c r="AA54" s="72">
        <f>AA49+1000</f>
        <v>31000</v>
      </c>
      <c r="AB54" s="72">
        <f>AB49+1000</f>
        <v>31700</v>
      </c>
      <c r="AC54" s="72">
        <f>AC49+1000</f>
        <v>32800</v>
      </c>
      <c r="AD54" s="38">
        <f t="shared" si="58"/>
        <v>12500</v>
      </c>
      <c r="AE54" s="39">
        <f t="shared" si="59"/>
        <v>1.6</v>
      </c>
      <c r="AF54" s="40">
        <f t="shared" si="60"/>
        <v>3</v>
      </c>
      <c r="AG54" s="38">
        <f t="shared" si="61"/>
        <v>8500</v>
      </c>
      <c r="AH54" s="39">
        <f t="shared" si="62"/>
        <v>0</v>
      </c>
      <c r="AI54" s="40">
        <f t="shared" si="63"/>
        <v>3</v>
      </c>
      <c r="AJ54" s="38">
        <f t="shared" si="64"/>
        <v>18966.666666666668</v>
      </c>
      <c r="AK54" s="39">
        <f t="shared" si="65"/>
        <v>1.7574692442882185</v>
      </c>
      <c r="AL54" s="40">
        <f t="shared" si="66"/>
        <v>3</v>
      </c>
      <c r="AM54" s="38">
        <f t="shared" si="67"/>
        <v>19500</v>
      </c>
      <c r="AN54" s="39">
        <f t="shared" si="68"/>
        <v>0</v>
      </c>
      <c r="AO54" s="40">
        <f t="shared" si="69"/>
        <v>3</v>
      </c>
      <c r="AP54" s="38">
        <f t="shared" si="70"/>
        <v>44083.333333333336</v>
      </c>
      <c r="AQ54" s="39">
        <f t="shared" si="71"/>
        <v>-9.7164461247637099</v>
      </c>
      <c r="AR54" s="40">
        <f t="shared" si="72"/>
        <v>3</v>
      </c>
      <c r="AS54" s="38">
        <f t="shared" si="73"/>
        <v>31233.333333333332</v>
      </c>
      <c r="AT54" s="39">
        <f t="shared" si="74"/>
        <v>5.0160085378868766</v>
      </c>
      <c r="AU54" s="40">
        <f t="shared" si="75"/>
        <v>2</v>
      </c>
      <c r="AV54" s="42">
        <f t="shared" si="78"/>
        <v>17</v>
      </c>
      <c r="AW54" s="42" t="str">
        <f t="shared" si="76"/>
        <v>AMAN</v>
      </c>
      <c r="AX54" s="42" t="str">
        <f t="shared" si="77"/>
        <v>3</v>
      </c>
    </row>
    <row r="55" spans="1:51" x14ac:dyDescent="0.35">
      <c r="A55" s="8">
        <v>11</v>
      </c>
      <c r="B55" s="9">
        <v>6306</v>
      </c>
      <c r="C55" s="10" t="s">
        <v>603</v>
      </c>
      <c r="D55" s="81">
        <v>6306100</v>
      </c>
      <c r="E55" s="93" t="s">
        <v>649</v>
      </c>
      <c r="F55" s="88">
        <f>F49+1000</f>
        <v>12000</v>
      </c>
      <c r="G55" s="88">
        <f>G49+1000</f>
        <v>12000</v>
      </c>
      <c r="H55" s="88">
        <f>H49+1000</f>
        <v>12000</v>
      </c>
      <c r="I55" s="88">
        <f>I49+1000</f>
        <v>12200</v>
      </c>
      <c r="J55" s="72">
        <f>J49+2000</f>
        <v>8000</v>
      </c>
      <c r="K55" s="72">
        <f>K49+2000</f>
        <v>8000</v>
      </c>
      <c r="L55" s="72">
        <f>L49+2000</f>
        <v>8000</v>
      </c>
      <c r="M55" s="72">
        <f>M49+2000</f>
        <v>8000</v>
      </c>
      <c r="N55" s="72">
        <f>N49-1000</f>
        <v>15500</v>
      </c>
      <c r="O55" s="72">
        <f>O49-1000</f>
        <v>16300</v>
      </c>
      <c r="P55" s="72">
        <f>P49-1000</f>
        <v>16100</v>
      </c>
      <c r="Q55" s="72">
        <f>Q49-1000</f>
        <v>16300</v>
      </c>
      <c r="R55" s="72">
        <f>R49</f>
        <v>17000</v>
      </c>
      <c r="S55" s="72">
        <f>S49</f>
        <v>17000</v>
      </c>
      <c r="T55" s="72">
        <f>T49</f>
        <v>17000</v>
      </c>
      <c r="U55" s="72">
        <f>U49</f>
        <v>17000</v>
      </c>
      <c r="V55" s="72">
        <f>V53-1000</f>
        <v>44200</v>
      </c>
      <c r="W55" s="72">
        <f>W53-1000</f>
        <v>44750</v>
      </c>
      <c r="X55" s="72">
        <f>X53-1000</f>
        <v>37300</v>
      </c>
      <c r="Y55" s="72">
        <f>Y53-1000</f>
        <v>37800</v>
      </c>
      <c r="Z55" s="72">
        <f>Z49-1000</f>
        <v>29000</v>
      </c>
      <c r="AA55" s="72">
        <f>AA49-1000</f>
        <v>29000</v>
      </c>
      <c r="AB55" s="72">
        <f>AB49-1000</f>
        <v>29700</v>
      </c>
      <c r="AC55" s="72">
        <f>AC49-1000</f>
        <v>30800</v>
      </c>
      <c r="AD55" s="38">
        <f t="shared" si="58"/>
        <v>12000</v>
      </c>
      <c r="AE55" s="39">
        <f t="shared" si="59"/>
        <v>1.6666666666666667</v>
      </c>
      <c r="AF55" s="40">
        <f t="shared" si="60"/>
        <v>3</v>
      </c>
      <c r="AG55" s="38">
        <f t="shared" si="61"/>
        <v>8000</v>
      </c>
      <c r="AH55" s="39">
        <f t="shared" si="62"/>
        <v>0</v>
      </c>
      <c r="AI55" s="40">
        <f t="shared" si="63"/>
        <v>3</v>
      </c>
      <c r="AJ55" s="38">
        <f t="shared" si="64"/>
        <v>15966.666666666666</v>
      </c>
      <c r="AK55" s="39">
        <f t="shared" si="65"/>
        <v>2.0876826722338242</v>
      </c>
      <c r="AL55" s="40">
        <f t="shared" si="66"/>
        <v>3</v>
      </c>
      <c r="AM55" s="38">
        <f t="shared" si="67"/>
        <v>17000</v>
      </c>
      <c r="AN55" s="39">
        <f t="shared" si="68"/>
        <v>0</v>
      </c>
      <c r="AO55" s="40">
        <f t="shared" si="69"/>
        <v>3</v>
      </c>
      <c r="AP55" s="38">
        <f t="shared" si="70"/>
        <v>42083.333333333336</v>
      </c>
      <c r="AQ55" s="39">
        <f t="shared" si="71"/>
        <v>-10.178217821782184</v>
      </c>
      <c r="AR55" s="40">
        <f t="shared" si="72"/>
        <v>3</v>
      </c>
      <c r="AS55" s="38">
        <f t="shared" si="73"/>
        <v>29233.333333333332</v>
      </c>
      <c r="AT55" s="39">
        <f t="shared" si="74"/>
        <v>5.3591790193842694</v>
      </c>
      <c r="AU55" s="40">
        <f t="shared" si="75"/>
        <v>2</v>
      </c>
      <c r="AV55" s="42">
        <f t="shared" si="78"/>
        <v>17</v>
      </c>
      <c r="AW55" s="42" t="str">
        <f t="shared" si="76"/>
        <v>AMAN</v>
      </c>
      <c r="AX55" s="42" t="str">
        <f t="shared" si="77"/>
        <v>3</v>
      </c>
    </row>
    <row r="56" spans="1:51" x14ac:dyDescent="0.35">
      <c r="A56" s="68"/>
      <c r="B56" s="68"/>
      <c r="C56" s="68"/>
      <c r="D56" s="68" t="s">
        <v>597</v>
      </c>
      <c r="E56" s="67" t="s">
        <v>597</v>
      </c>
      <c r="F56" s="74">
        <f t="shared" ref="F56:AC56" si="86">AVERAGE(F45:F55)</f>
        <v>11590.90909090909</v>
      </c>
      <c r="G56" s="74">
        <f t="shared" si="86"/>
        <v>11590.90909090909</v>
      </c>
      <c r="H56" s="74">
        <f t="shared" si="86"/>
        <v>11590.90909090909</v>
      </c>
      <c r="I56" s="74">
        <f t="shared" si="86"/>
        <v>11790.90909090909</v>
      </c>
      <c r="J56" s="74">
        <f t="shared" si="86"/>
        <v>7727.272727272727</v>
      </c>
      <c r="K56" s="74">
        <f t="shared" si="86"/>
        <v>7727.272727272727</v>
      </c>
      <c r="L56" s="74">
        <f t="shared" si="86"/>
        <v>7727.272727272727</v>
      </c>
      <c r="M56" s="74">
        <f t="shared" si="86"/>
        <v>7727.272727272727</v>
      </c>
      <c r="N56" s="74">
        <f t="shared" si="86"/>
        <v>16872.727272727272</v>
      </c>
      <c r="O56" s="74">
        <f t="shared" si="86"/>
        <v>17672.727272727272</v>
      </c>
      <c r="P56" s="74">
        <f t="shared" si="86"/>
        <v>17472.727272727272</v>
      </c>
      <c r="Q56" s="74">
        <f t="shared" si="86"/>
        <v>17672.727272727272</v>
      </c>
      <c r="R56" s="74">
        <f t="shared" si="86"/>
        <v>17545.454545454544</v>
      </c>
      <c r="S56" s="74">
        <f t="shared" si="86"/>
        <v>17545.454545454544</v>
      </c>
      <c r="T56" s="74">
        <f t="shared" si="86"/>
        <v>17545.454545454544</v>
      </c>
      <c r="U56" s="74">
        <f t="shared" si="86"/>
        <v>17545.454545454544</v>
      </c>
      <c r="V56" s="74">
        <f t="shared" si="86"/>
        <v>44290.909090909088</v>
      </c>
      <c r="W56" s="74">
        <f t="shared" si="86"/>
        <v>44840.909090909088</v>
      </c>
      <c r="X56" s="74">
        <f t="shared" si="86"/>
        <v>37390.909090909088</v>
      </c>
      <c r="Y56" s="74">
        <f t="shared" si="86"/>
        <v>37890.909090909088</v>
      </c>
      <c r="Z56" s="74">
        <f t="shared" si="86"/>
        <v>30136.363636363636</v>
      </c>
      <c r="AA56" s="74">
        <f t="shared" si="86"/>
        <v>30136.363636363636</v>
      </c>
      <c r="AB56" s="74">
        <f t="shared" si="86"/>
        <v>30836.363636363636</v>
      </c>
      <c r="AC56" s="74">
        <f t="shared" si="86"/>
        <v>31936.363636363636</v>
      </c>
      <c r="AD56" s="38">
        <f t="shared" si="58"/>
        <v>11590.90909090909</v>
      </c>
      <c r="AE56" s="39">
        <f t="shared" si="59"/>
        <v>1.7254901960784317</v>
      </c>
      <c r="AF56" s="41">
        <f t="shared" si="60"/>
        <v>3</v>
      </c>
      <c r="AG56" s="38">
        <f t="shared" si="61"/>
        <v>7727.272727272727</v>
      </c>
      <c r="AH56" s="39">
        <f t="shared" si="62"/>
        <v>0</v>
      </c>
      <c r="AI56" s="41">
        <f t="shared" si="63"/>
        <v>3</v>
      </c>
      <c r="AJ56" s="38">
        <f t="shared" si="64"/>
        <v>17339.39393939394</v>
      </c>
      <c r="AK56" s="39">
        <f t="shared" si="65"/>
        <v>1.9224047535826565</v>
      </c>
      <c r="AL56" s="41">
        <f t="shared" si="66"/>
        <v>3</v>
      </c>
      <c r="AM56" s="38">
        <f t="shared" si="67"/>
        <v>17545.454545454544</v>
      </c>
      <c r="AN56" s="39">
        <f t="shared" si="68"/>
        <v>0</v>
      </c>
      <c r="AO56" s="41">
        <f t="shared" si="69"/>
        <v>3</v>
      </c>
      <c r="AP56" s="38">
        <f t="shared" si="70"/>
        <v>42174.242424242424</v>
      </c>
      <c r="AQ56" s="39">
        <f t="shared" si="71"/>
        <v>-10.156278067181612</v>
      </c>
      <c r="AR56" s="41">
        <f t="shared" si="72"/>
        <v>3</v>
      </c>
      <c r="AS56" s="38">
        <f t="shared" si="73"/>
        <v>30369.696969696972</v>
      </c>
      <c r="AT56" s="39">
        <f t="shared" si="74"/>
        <v>5.1586509678706758</v>
      </c>
      <c r="AU56" s="41">
        <f t="shared" si="75"/>
        <v>2</v>
      </c>
      <c r="AV56" s="41">
        <f t="shared" si="78"/>
        <v>17</v>
      </c>
      <c r="AW56" s="41" t="str">
        <f t="shared" si="76"/>
        <v>AMAN</v>
      </c>
      <c r="AX56" s="41" t="str">
        <f t="shared" si="77"/>
        <v>3</v>
      </c>
      <c r="AY56" s="44"/>
    </row>
    <row r="58" spans="1:51" ht="18.5" x14ac:dyDescent="0.35">
      <c r="A58" s="196" t="s">
        <v>792</v>
      </c>
      <c r="B58" s="196"/>
      <c r="C58" s="196"/>
      <c r="D58" s="196"/>
      <c r="E58" s="196"/>
      <c r="F58" s="60"/>
      <c r="G58" s="60"/>
      <c r="H58" s="61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2"/>
      <c r="AE58" s="63"/>
      <c r="AF58" s="60"/>
      <c r="AG58" s="62"/>
      <c r="AH58" s="63"/>
      <c r="AI58" s="60"/>
      <c r="AJ58" s="62"/>
      <c r="AK58" s="63"/>
      <c r="AL58" s="60"/>
      <c r="AM58" s="62"/>
      <c r="AN58" s="63"/>
      <c r="AO58" s="60"/>
      <c r="AP58" s="62"/>
      <c r="AQ58" s="63"/>
      <c r="AR58" s="60"/>
      <c r="AS58" s="62"/>
      <c r="AT58" s="63"/>
      <c r="AU58" s="60"/>
    </row>
    <row r="59" spans="1:51" x14ac:dyDescent="0.35">
      <c r="A59" s="66"/>
      <c r="B59" s="76"/>
      <c r="C59" s="66"/>
      <c r="D59" s="66"/>
      <c r="E59" s="66"/>
      <c r="F59" s="66"/>
      <c r="G59" s="66"/>
      <c r="H59" s="61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2"/>
      <c r="AE59" s="63"/>
      <c r="AF59" s="66"/>
      <c r="AG59" s="62"/>
      <c r="AH59" s="63"/>
      <c r="AI59" s="66"/>
      <c r="AJ59" s="62"/>
      <c r="AK59" s="63"/>
      <c r="AL59" s="66"/>
      <c r="AM59" s="62"/>
      <c r="AN59" s="63"/>
      <c r="AO59" s="66"/>
      <c r="AP59" s="62"/>
      <c r="AQ59" s="63"/>
      <c r="AR59" s="66"/>
      <c r="AS59" s="62"/>
      <c r="AT59" s="63"/>
      <c r="AU59" s="66"/>
    </row>
    <row r="60" spans="1:51" s="36" customFormat="1" ht="31.15" customHeight="1" x14ac:dyDescent="0.35">
      <c r="A60" s="308" t="s">
        <v>1</v>
      </c>
      <c r="B60" s="309" t="s">
        <v>602</v>
      </c>
      <c r="C60" s="310" t="s">
        <v>3</v>
      </c>
      <c r="D60" s="313" t="s">
        <v>600</v>
      </c>
      <c r="E60" s="316" t="s">
        <v>601</v>
      </c>
      <c r="F60" s="323" t="s">
        <v>564</v>
      </c>
      <c r="G60" s="324"/>
      <c r="H60" s="324"/>
      <c r="I60" s="323" t="s">
        <v>8</v>
      </c>
      <c r="J60" s="325" t="s">
        <v>565</v>
      </c>
      <c r="K60" s="326"/>
      <c r="L60" s="326"/>
      <c r="M60" s="325" t="s">
        <v>8</v>
      </c>
      <c r="N60" s="303" t="s">
        <v>566</v>
      </c>
      <c r="O60" s="304"/>
      <c r="P60" s="304"/>
      <c r="Q60" s="303" t="s">
        <v>8</v>
      </c>
      <c r="R60" s="319" t="s">
        <v>567</v>
      </c>
      <c r="S60" s="320"/>
      <c r="T60" s="320"/>
      <c r="U60" s="319" t="s">
        <v>8</v>
      </c>
      <c r="V60" s="321" t="s">
        <v>568</v>
      </c>
      <c r="W60" s="322"/>
      <c r="X60" s="322"/>
      <c r="Y60" s="321" t="s">
        <v>8</v>
      </c>
      <c r="Z60" s="297" t="s">
        <v>569</v>
      </c>
      <c r="AA60" s="306"/>
      <c r="AB60" s="306"/>
      <c r="AC60" s="297" t="s">
        <v>8</v>
      </c>
      <c r="AD60" s="299" t="s">
        <v>570</v>
      </c>
      <c r="AE60" s="300"/>
      <c r="AF60" s="301"/>
      <c r="AG60" s="299" t="s">
        <v>571</v>
      </c>
      <c r="AH60" s="300"/>
      <c r="AI60" s="301"/>
      <c r="AJ60" s="299" t="s">
        <v>572</v>
      </c>
      <c r="AK60" s="300"/>
      <c r="AL60" s="301"/>
      <c r="AM60" s="299" t="s">
        <v>573</v>
      </c>
      <c r="AN60" s="300"/>
      <c r="AO60" s="301"/>
      <c r="AP60" s="299" t="s">
        <v>574</v>
      </c>
      <c r="AQ60" s="300"/>
      <c r="AR60" s="301"/>
      <c r="AS60" s="299" t="s">
        <v>575</v>
      </c>
      <c r="AT60" s="300"/>
      <c r="AU60" s="301"/>
      <c r="AV60" s="305" t="s">
        <v>576</v>
      </c>
      <c r="AW60" s="305"/>
      <c r="AX60" s="305"/>
    </row>
    <row r="61" spans="1:51" s="36" customFormat="1" ht="15.5" x14ac:dyDescent="0.35">
      <c r="A61" s="308"/>
      <c r="B61" s="309"/>
      <c r="C61" s="311"/>
      <c r="D61" s="314"/>
      <c r="E61" s="317"/>
      <c r="F61" s="324"/>
      <c r="G61" s="324"/>
      <c r="H61" s="324"/>
      <c r="I61" s="323"/>
      <c r="J61" s="326"/>
      <c r="K61" s="326"/>
      <c r="L61" s="326"/>
      <c r="M61" s="325"/>
      <c r="N61" s="304"/>
      <c r="O61" s="304"/>
      <c r="P61" s="304"/>
      <c r="Q61" s="303"/>
      <c r="R61" s="320"/>
      <c r="S61" s="320"/>
      <c r="T61" s="320"/>
      <c r="U61" s="319"/>
      <c r="V61" s="322"/>
      <c r="W61" s="322"/>
      <c r="X61" s="322"/>
      <c r="Y61" s="321"/>
      <c r="Z61" s="306"/>
      <c r="AA61" s="306"/>
      <c r="AB61" s="306"/>
      <c r="AC61" s="297"/>
      <c r="AD61" s="298" t="s">
        <v>577</v>
      </c>
      <c r="AE61" s="302" t="s">
        <v>11</v>
      </c>
      <c r="AF61" s="298" t="s">
        <v>12</v>
      </c>
      <c r="AG61" s="298" t="s">
        <v>577</v>
      </c>
      <c r="AH61" s="302" t="s">
        <v>11</v>
      </c>
      <c r="AI61" s="298" t="s">
        <v>12</v>
      </c>
      <c r="AJ61" s="298" t="s">
        <v>577</v>
      </c>
      <c r="AK61" s="302" t="s">
        <v>11</v>
      </c>
      <c r="AL61" s="298" t="s">
        <v>12</v>
      </c>
      <c r="AM61" s="298" t="s">
        <v>577</v>
      </c>
      <c r="AN61" s="302" t="s">
        <v>11</v>
      </c>
      <c r="AO61" s="298" t="s">
        <v>12</v>
      </c>
      <c r="AP61" s="298" t="s">
        <v>577</v>
      </c>
      <c r="AQ61" s="302" t="s">
        <v>11</v>
      </c>
      <c r="AR61" s="298" t="s">
        <v>12</v>
      </c>
      <c r="AS61" s="298" t="s">
        <v>577</v>
      </c>
      <c r="AT61" s="302" t="s">
        <v>11</v>
      </c>
      <c r="AU61" s="298" t="s">
        <v>12</v>
      </c>
      <c r="AV61" s="305"/>
      <c r="AW61" s="305"/>
      <c r="AX61" s="305"/>
    </row>
    <row r="62" spans="1:51" s="36" customFormat="1" ht="15.5" x14ac:dyDescent="0.35">
      <c r="A62" s="308"/>
      <c r="B62" s="309"/>
      <c r="C62" s="312"/>
      <c r="D62" s="315"/>
      <c r="E62" s="318"/>
      <c r="F62" s="71">
        <v>45292</v>
      </c>
      <c r="G62" s="71">
        <v>45323</v>
      </c>
      <c r="H62" s="71">
        <v>45352</v>
      </c>
      <c r="I62" s="71">
        <v>45383</v>
      </c>
      <c r="J62" s="71">
        <v>45292</v>
      </c>
      <c r="K62" s="71">
        <v>45323</v>
      </c>
      <c r="L62" s="71">
        <v>45352</v>
      </c>
      <c r="M62" s="71">
        <v>45383</v>
      </c>
      <c r="N62" s="71">
        <v>45292</v>
      </c>
      <c r="O62" s="71">
        <v>45323</v>
      </c>
      <c r="P62" s="71">
        <v>45352</v>
      </c>
      <c r="Q62" s="71">
        <v>45383</v>
      </c>
      <c r="R62" s="71">
        <v>45292</v>
      </c>
      <c r="S62" s="71">
        <v>45323</v>
      </c>
      <c r="T62" s="71">
        <v>45352</v>
      </c>
      <c r="U62" s="71">
        <v>45383</v>
      </c>
      <c r="V62" s="71">
        <v>45292</v>
      </c>
      <c r="W62" s="71">
        <v>45323</v>
      </c>
      <c r="X62" s="71">
        <v>45352</v>
      </c>
      <c r="Y62" s="71">
        <v>45383</v>
      </c>
      <c r="Z62" s="71">
        <v>45292</v>
      </c>
      <c r="AA62" s="71">
        <v>45323</v>
      </c>
      <c r="AB62" s="71">
        <v>45352</v>
      </c>
      <c r="AC62" s="71">
        <v>45383</v>
      </c>
      <c r="AD62" s="298"/>
      <c r="AE62" s="302"/>
      <c r="AF62" s="298"/>
      <c r="AG62" s="298"/>
      <c r="AH62" s="302"/>
      <c r="AI62" s="298"/>
      <c r="AJ62" s="298"/>
      <c r="AK62" s="302"/>
      <c r="AL62" s="298"/>
      <c r="AM62" s="298"/>
      <c r="AN62" s="302"/>
      <c r="AO62" s="298"/>
      <c r="AP62" s="298"/>
      <c r="AQ62" s="302"/>
      <c r="AR62" s="298"/>
      <c r="AS62" s="298"/>
      <c r="AT62" s="302"/>
      <c r="AU62" s="298"/>
      <c r="AV62" s="59" t="s">
        <v>578</v>
      </c>
      <c r="AW62" s="59" t="s">
        <v>579</v>
      </c>
      <c r="AX62" s="59" t="s">
        <v>580</v>
      </c>
      <c r="AY62" s="43"/>
    </row>
    <row r="63" spans="1:51" x14ac:dyDescent="0.35">
      <c r="A63" s="8">
        <v>1</v>
      </c>
      <c r="B63" s="9">
        <v>6306</v>
      </c>
      <c r="C63" s="10" t="s">
        <v>603</v>
      </c>
      <c r="D63" s="81">
        <v>6306010</v>
      </c>
      <c r="E63" s="93" t="s">
        <v>639</v>
      </c>
      <c r="F63" s="88">
        <f>F67</f>
        <v>11000</v>
      </c>
      <c r="G63" s="88">
        <f>G67</f>
        <v>11000</v>
      </c>
      <c r="H63" s="88">
        <f>H67</f>
        <v>11200</v>
      </c>
      <c r="I63" s="88">
        <f>I67</f>
        <v>11500</v>
      </c>
      <c r="J63" s="72">
        <f>J67+2000</f>
        <v>8000</v>
      </c>
      <c r="K63" s="72">
        <f>K67+2000</f>
        <v>8000</v>
      </c>
      <c r="L63" s="72">
        <f>L67+2000</f>
        <v>8000</v>
      </c>
      <c r="M63" s="72">
        <f>M67+2000</f>
        <v>8000</v>
      </c>
      <c r="N63" s="72">
        <f>N67+1000</f>
        <v>18300</v>
      </c>
      <c r="O63" s="72">
        <f>O67+1000</f>
        <v>18100</v>
      </c>
      <c r="P63" s="72">
        <f>P67+1000</f>
        <v>18500</v>
      </c>
      <c r="Q63" s="72">
        <f>Q67+1000</f>
        <v>18700</v>
      </c>
      <c r="R63" s="72">
        <f>R67+500</f>
        <v>17500</v>
      </c>
      <c r="S63" s="72">
        <f>S67+500</f>
        <v>17500</v>
      </c>
      <c r="T63" s="72">
        <f>T67+500</f>
        <v>17500</v>
      </c>
      <c r="U63" s="72">
        <f>U67+500</f>
        <v>17500</v>
      </c>
      <c r="V63" s="72">
        <f>V67+1000</f>
        <v>44750</v>
      </c>
      <c r="W63" s="72">
        <f>W67+1000</f>
        <v>37300</v>
      </c>
      <c r="X63" s="72">
        <f>X67+1000</f>
        <v>37800</v>
      </c>
      <c r="Y63" s="72">
        <f>Y67+1000</f>
        <v>42850</v>
      </c>
      <c r="Z63" s="72">
        <f>Z67+500</f>
        <v>30500</v>
      </c>
      <c r="AA63" s="72">
        <f>AA67+500</f>
        <v>31200</v>
      </c>
      <c r="AB63" s="72">
        <f>AB67+500</f>
        <v>32300</v>
      </c>
      <c r="AC63" s="72">
        <f>AC67+500</f>
        <v>31350</v>
      </c>
      <c r="AD63" s="38">
        <f t="shared" ref="AD63:AD74" si="87">IF(ISERROR(AVERAGE(F63:H63)),0,AVERAGE(F63:H63))</f>
        <v>11066.666666666666</v>
      </c>
      <c r="AE63" s="39">
        <f t="shared" ref="AE63:AE74" si="88">IF(ISERROR(((I63-AD63)/AD63)*100),0,((I63-AD63)/AD63)*100)</f>
        <v>3.9156626506024153</v>
      </c>
      <c r="AF63" s="40">
        <f t="shared" ref="AF63:AF74" si="89">IF(AE63="","",IF(AE63&gt;10,1,IF(AE63&lt;5,3,2)))</f>
        <v>3</v>
      </c>
      <c r="AG63" s="38">
        <f t="shared" ref="AG63:AG74" si="90">IF(ISERROR(AVERAGE(J63:L63)),0,AVERAGE(J63:L63))</f>
        <v>8000</v>
      </c>
      <c r="AH63" s="39">
        <f t="shared" ref="AH63:AH74" si="91">IF(ISERROR(((M63-AG63)/AG63)*100),0,((M63-AG63)/AG63)*100)</f>
        <v>0</v>
      </c>
      <c r="AI63" s="40">
        <f t="shared" ref="AI63:AI74" si="92">IF(AH63="","",IF(AH63&gt;15,1,IF(AH63&lt;5,3,2)))</f>
        <v>3</v>
      </c>
      <c r="AJ63" s="38">
        <f t="shared" ref="AJ63:AJ74" si="93">IF(ISERROR(AVERAGE(N63:P63)),0,AVERAGE(N63:P63))</f>
        <v>18300</v>
      </c>
      <c r="AK63" s="39">
        <f t="shared" ref="AK63:AK74" si="94">IF(ISERROR(((Q63-AJ63)/AJ63)*100),0,((Q63-AJ63)/AJ63)*100)</f>
        <v>2.1857923497267762</v>
      </c>
      <c r="AL63" s="40">
        <f t="shared" ref="AL63:AL74" si="95">IF(AK63="","",IF(AK63&gt;15,1,IF(AK63&lt;5,3,2)))</f>
        <v>3</v>
      </c>
      <c r="AM63" s="38">
        <f t="shared" ref="AM63:AM74" si="96">IF(ISERROR(AVERAGE(R63:T63)),0,AVERAGE(R63:T63))</f>
        <v>17500</v>
      </c>
      <c r="AN63" s="39">
        <f t="shared" ref="AN63:AN74" si="97">IF(ISERROR(((U63-AM63)/AM63)*100),0,((U63-AM63)/AM63)*100)</f>
        <v>0</v>
      </c>
      <c r="AO63" s="40">
        <f t="shared" ref="AO63:AO74" si="98">IF(AN63="","",IF(AN63&gt;15,1,IF(AN63&lt;5,3,2)))</f>
        <v>3</v>
      </c>
      <c r="AP63" s="38">
        <f t="shared" ref="AP63:AP74" si="99">IF(ISERROR(AVERAGE(V63:X63)),0,AVERAGE(V63:X63))</f>
        <v>39950</v>
      </c>
      <c r="AQ63" s="39">
        <f t="shared" ref="AQ63:AQ74" si="100">IF(ISERROR(((Y63-AP63)/AP63)*100),0,((Y63-AP63)/AP63)*100)</f>
        <v>7.259073842302878</v>
      </c>
      <c r="AR63" s="40">
        <f t="shared" ref="AR63:AR74" si="101">IF(AQ63="","",IF(AQ63&gt;15,1,IF(AQ63&lt;5,3,2)))</f>
        <v>2</v>
      </c>
      <c r="AS63" s="38">
        <f t="shared" ref="AS63:AS74" si="102">IF(ISERROR(AVERAGE(Z63:AB63)),0,AVERAGE(Z63:AB63))</f>
        <v>31333.333333333332</v>
      </c>
      <c r="AT63" s="39">
        <f t="shared" ref="AT63:AT74" si="103">IF(ISERROR(((AC63-AS63)/AS63)*100),0,((AC63-AS63)/AS63)*100)</f>
        <v>5.3191489361706E-2</v>
      </c>
      <c r="AU63" s="40">
        <f t="shared" ref="AU63:AU74" si="104">IF(AT63="","",IF(AT63&gt;15,1,IF(AT63&lt;5,3,2)))</f>
        <v>3</v>
      </c>
      <c r="AV63" s="42">
        <f>IF(ISERROR(AF63+AI63+AL63+AO63+AR63+AU63),"",AF63+AI63+AL63+AO63+AR63+AU63)</f>
        <v>17</v>
      </c>
      <c r="AW63" s="42" t="str">
        <f t="shared" ref="AW63:AW74" si="105">IF(AV63="","",IF(AV63&lt;=9,"RENTAN",IF(AV63&gt;13,"AMAN","WASPADA")))</f>
        <v>AMAN</v>
      </c>
      <c r="AX63" s="42" t="str">
        <f t="shared" ref="AX63:AX74" si="106">IF(AW63="","",IF(AW63="AMAN","3",IF(AW63="RENTAN","1","2")))</f>
        <v>3</v>
      </c>
    </row>
    <row r="64" spans="1:51" x14ac:dyDescent="0.35">
      <c r="A64" s="8">
        <v>2</v>
      </c>
      <c r="B64" s="9">
        <v>6306</v>
      </c>
      <c r="C64" s="10" t="s">
        <v>603</v>
      </c>
      <c r="D64" s="81">
        <v>6306020</v>
      </c>
      <c r="E64" s="93" t="s">
        <v>640</v>
      </c>
      <c r="F64" s="88">
        <f>F67+2000</f>
        <v>13000</v>
      </c>
      <c r="G64" s="88">
        <f>G67+2000</f>
        <v>13000</v>
      </c>
      <c r="H64" s="88">
        <f>H67+2000</f>
        <v>13200</v>
      </c>
      <c r="I64" s="88">
        <f>I67+2000</f>
        <v>13500</v>
      </c>
      <c r="J64" s="72">
        <f>J67+2500</f>
        <v>8500</v>
      </c>
      <c r="K64" s="72">
        <f>K67+2500</f>
        <v>8500</v>
      </c>
      <c r="L64" s="72">
        <f>L67+2500</f>
        <v>8500</v>
      </c>
      <c r="M64" s="72">
        <f>M67+2500</f>
        <v>8500</v>
      </c>
      <c r="N64" s="72">
        <f>N67+2000</f>
        <v>19300</v>
      </c>
      <c r="O64" s="72">
        <f>O67+2000</f>
        <v>19100</v>
      </c>
      <c r="P64" s="72">
        <f>P67+2000</f>
        <v>19500</v>
      </c>
      <c r="Q64" s="72">
        <f>Q67+2000</f>
        <v>19700</v>
      </c>
      <c r="R64" s="72">
        <f>R67+2500</f>
        <v>19500</v>
      </c>
      <c r="S64" s="72">
        <f>S67+2500</f>
        <v>19500</v>
      </c>
      <c r="T64" s="72">
        <f>T67+2500</f>
        <v>19500</v>
      </c>
      <c r="U64" s="72">
        <f>U67+2500</f>
        <v>19500</v>
      </c>
      <c r="V64" s="72">
        <f>V67+2000</f>
        <v>45750</v>
      </c>
      <c r="W64" s="72">
        <f>W67+2000</f>
        <v>38300</v>
      </c>
      <c r="X64" s="72">
        <f>X67+2000</f>
        <v>38800</v>
      </c>
      <c r="Y64" s="72">
        <f>Y67+2000</f>
        <v>43850</v>
      </c>
      <c r="Z64" s="72">
        <f>Z67+1000</f>
        <v>31000</v>
      </c>
      <c r="AA64" s="72">
        <f>AA67+1000</f>
        <v>31700</v>
      </c>
      <c r="AB64" s="72">
        <f>AB67+1000</f>
        <v>32800</v>
      </c>
      <c r="AC64" s="72">
        <f>AC67+1000</f>
        <v>31850</v>
      </c>
      <c r="AD64" s="38">
        <f t="shared" si="87"/>
        <v>13066.666666666666</v>
      </c>
      <c r="AE64" s="39">
        <f t="shared" si="88"/>
        <v>3.3163265306122498</v>
      </c>
      <c r="AF64" s="40">
        <f t="shared" si="89"/>
        <v>3</v>
      </c>
      <c r="AG64" s="38">
        <f t="shared" si="90"/>
        <v>8500</v>
      </c>
      <c r="AH64" s="39">
        <f t="shared" si="91"/>
        <v>0</v>
      </c>
      <c r="AI64" s="40">
        <f t="shared" si="92"/>
        <v>3</v>
      </c>
      <c r="AJ64" s="38">
        <f t="shared" si="93"/>
        <v>19300</v>
      </c>
      <c r="AK64" s="39">
        <f t="shared" si="94"/>
        <v>2.0725388601036272</v>
      </c>
      <c r="AL64" s="40">
        <f t="shared" si="95"/>
        <v>3</v>
      </c>
      <c r="AM64" s="38">
        <f t="shared" si="96"/>
        <v>19500</v>
      </c>
      <c r="AN64" s="39">
        <f t="shared" si="97"/>
        <v>0</v>
      </c>
      <c r="AO64" s="40">
        <f t="shared" si="98"/>
        <v>3</v>
      </c>
      <c r="AP64" s="38">
        <f t="shared" si="99"/>
        <v>40950</v>
      </c>
      <c r="AQ64" s="39">
        <f t="shared" si="100"/>
        <v>7.0818070818070815</v>
      </c>
      <c r="AR64" s="40">
        <f t="shared" si="101"/>
        <v>2</v>
      </c>
      <c r="AS64" s="38">
        <f t="shared" si="102"/>
        <v>31833.333333333332</v>
      </c>
      <c r="AT64" s="39">
        <f t="shared" si="103"/>
        <v>5.2356020942412186E-2</v>
      </c>
      <c r="AU64" s="40">
        <f t="shared" si="104"/>
        <v>3</v>
      </c>
      <c r="AV64" s="42">
        <f t="shared" ref="AV64:AV74" si="107">IF(ISERROR(AF64+AI64+AL64+AO64+AR64+AU64),"",AF64+AI64+AL64+AO64+AR64+AU64)</f>
        <v>17</v>
      </c>
      <c r="AW64" s="42" t="str">
        <f t="shared" si="105"/>
        <v>AMAN</v>
      </c>
      <c r="AX64" s="42" t="str">
        <f t="shared" si="106"/>
        <v>3</v>
      </c>
    </row>
    <row r="65" spans="1:51" x14ac:dyDescent="0.35">
      <c r="A65" s="8">
        <v>3</v>
      </c>
      <c r="B65" s="9">
        <v>6306</v>
      </c>
      <c r="C65" s="10" t="s">
        <v>603</v>
      </c>
      <c r="D65" s="81">
        <v>6306030</v>
      </c>
      <c r="E65" s="93" t="s">
        <v>641</v>
      </c>
      <c r="F65" s="88">
        <f t="shared" ref="F65:M65" si="108">F67</f>
        <v>11000</v>
      </c>
      <c r="G65" s="88">
        <f t="shared" si="108"/>
        <v>11000</v>
      </c>
      <c r="H65" s="88">
        <f t="shared" si="108"/>
        <v>11200</v>
      </c>
      <c r="I65" s="88">
        <f t="shared" si="108"/>
        <v>11500</v>
      </c>
      <c r="J65" s="72">
        <f t="shared" si="108"/>
        <v>6000</v>
      </c>
      <c r="K65" s="72">
        <f t="shared" si="108"/>
        <v>6000</v>
      </c>
      <c r="L65" s="72">
        <f t="shared" si="108"/>
        <v>6000</v>
      </c>
      <c r="M65" s="72">
        <f t="shared" si="108"/>
        <v>6000</v>
      </c>
      <c r="N65" s="72">
        <f>N67+100</f>
        <v>17400</v>
      </c>
      <c r="O65" s="72">
        <f>O67+100</f>
        <v>17200</v>
      </c>
      <c r="P65" s="72">
        <f>P67+100</f>
        <v>17600</v>
      </c>
      <c r="Q65" s="72">
        <f>Q67+100</f>
        <v>17800</v>
      </c>
      <c r="R65" s="72">
        <f>R67+500</f>
        <v>17500</v>
      </c>
      <c r="S65" s="72">
        <f>S67+500</f>
        <v>17500</v>
      </c>
      <c r="T65" s="72">
        <f>T67+500</f>
        <v>17500</v>
      </c>
      <c r="U65" s="72">
        <f>U67+500</f>
        <v>17500</v>
      </c>
      <c r="V65" s="72">
        <f>V67+1000</f>
        <v>44750</v>
      </c>
      <c r="W65" s="72">
        <f>W67+1000</f>
        <v>37300</v>
      </c>
      <c r="X65" s="72">
        <f>X67+1000</f>
        <v>37800</v>
      </c>
      <c r="Y65" s="72">
        <f>Y67+1000</f>
        <v>42850</v>
      </c>
      <c r="Z65" s="72">
        <f>Z67+500</f>
        <v>30500</v>
      </c>
      <c r="AA65" s="72">
        <f>AA67+500</f>
        <v>31200</v>
      </c>
      <c r="AB65" s="72">
        <f>AB67+500</f>
        <v>32300</v>
      </c>
      <c r="AC65" s="72">
        <f>AC67+500</f>
        <v>31350</v>
      </c>
      <c r="AD65" s="38">
        <f t="shared" si="87"/>
        <v>11066.666666666666</v>
      </c>
      <c r="AE65" s="39">
        <f t="shared" si="88"/>
        <v>3.9156626506024153</v>
      </c>
      <c r="AF65" s="40">
        <f t="shared" si="89"/>
        <v>3</v>
      </c>
      <c r="AG65" s="38">
        <f t="shared" si="90"/>
        <v>6000</v>
      </c>
      <c r="AH65" s="39">
        <f t="shared" si="91"/>
        <v>0</v>
      </c>
      <c r="AI65" s="40">
        <f t="shared" si="92"/>
        <v>3</v>
      </c>
      <c r="AJ65" s="38">
        <f t="shared" si="93"/>
        <v>17400</v>
      </c>
      <c r="AK65" s="39">
        <f t="shared" si="94"/>
        <v>2.2988505747126435</v>
      </c>
      <c r="AL65" s="40">
        <f t="shared" si="95"/>
        <v>3</v>
      </c>
      <c r="AM65" s="38">
        <f t="shared" si="96"/>
        <v>17500</v>
      </c>
      <c r="AN65" s="39">
        <f t="shared" si="97"/>
        <v>0</v>
      </c>
      <c r="AO65" s="40">
        <f t="shared" si="98"/>
        <v>3</v>
      </c>
      <c r="AP65" s="38">
        <f t="shared" si="99"/>
        <v>39950</v>
      </c>
      <c r="AQ65" s="39">
        <f t="shared" si="100"/>
        <v>7.259073842302878</v>
      </c>
      <c r="AR65" s="40">
        <f t="shared" si="101"/>
        <v>2</v>
      </c>
      <c r="AS65" s="38">
        <f t="shared" si="102"/>
        <v>31333.333333333332</v>
      </c>
      <c r="AT65" s="39">
        <f t="shared" si="103"/>
        <v>5.3191489361706E-2</v>
      </c>
      <c r="AU65" s="40">
        <f t="shared" si="104"/>
        <v>3</v>
      </c>
      <c r="AV65" s="42">
        <f t="shared" si="107"/>
        <v>17</v>
      </c>
      <c r="AW65" s="42" t="str">
        <f t="shared" si="105"/>
        <v>AMAN</v>
      </c>
      <c r="AX65" s="42" t="str">
        <f t="shared" si="106"/>
        <v>3</v>
      </c>
    </row>
    <row r="66" spans="1:51" x14ac:dyDescent="0.35">
      <c r="A66" s="8">
        <v>4</v>
      </c>
      <c r="B66" s="9">
        <v>6306</v>
      </c>
      <c r="C66" s="10" t="s">
        <v>603</v>
      </c>
      <c r="D66" s="81">
        <v>6306040</v>
      </c>
      <c r="E66" s="93" t="s">
        <v>642</v>
      </c>
      <c r="F66" s="88">
        <f>F67+500</f>
        <v>11500</v>
      </c>
      <c r="G66" s="88">
        <f>G67+500</f>
        <v>11500</v>
      </c>
      <c r="H66" s="88">
        <f>H67+500</f>
        <v>11700</v>
      </c>
      <c r="I66" s="88">
        <f>I67+500</f>
        <v>12000</v>
      </c>
      <c r="J66" s="72">
        <f>J67+2000</f>
        <v>8000</v>
      </c>
      <c r="K66" s="72">
        <f>K67+2000</f>
        <v>8000</v>
      </c>
      <c r="L66" s="72">
        <f>L67+2000</f>
        <v>8000</v>
      </c>
      <c r="M66" s="72">
        <f>M67+2000</f>
        <v>8000</v>
      </c>
      <c r="N66" s="72">
        <f t="shared" ref="N66:AC66" si="109">N67</f>
        <v>17300</v>
      </c>
      <c r="O66" s="72">
        <f t="shared" si="109"/>
        <v>17100</v>
      </c>
      <c r="P66" s="72">
        <f t="shared" si="109"/>
        <v>17500</v>
      </c>
      <c r="Q66" s="72">
        <f t="shared" si="109"/>
        <v>17700</v>
      </c>
      <c r="R66" s="72">
        <f t="shared" si="109"/>
        <v>17000</v>
      </c>
      <c r="S66" s="72">
        <f t="shared" si="109"/>
        <v>17000</v>
      </c>
      <c r="T66" s="72">
        <f t="shared" si="109"/>
        <v>17000</v>
      </c>
      <c r="U66" s="72">
        <f t="shared" si="109"/>
        <v>17000</v>
      </c>
      <c r="V66" s="72">
        <f t="shared" si="109"/>
        <v>43750</v>
      </c>
      <c r="W66" s="72">
        <f t="shared" si="109"/>
        <v>36300</v>
      </c>
      <c r="X66" s="72">
        <f t="shared" si="109"/>
        <v>36800</v>
      </c>
      <c r="Y66" s="72">
        <f t="shared" si="109"/>
        <v>41850</v>
      </c>
      <c r="Z66" s="72">
        <f t="shared" si="109"/>
        <v>30000</v>
      </c>
      <c r="AA66" s="72">
        <f t="shared" si="109"/>
        <v>30700</v>
      </c>
      <c r="AB66" s="72">
        <f t="shared" si="109"/>
        <v>31800</v>
      </c>
      <c r="AC66" s="72">
        <f t="shared" si="109"/>
        <v>30850</v>
      </c>
      <c r="AD66" s="38">
        <f t="shared" si="87"/>
        <v>11566.666666666666</v>
      </c>
      <c r="AE66" s="39">
        <f t="shared" si="88"/>
        <v>3.746397694524501</v>
      </c>
      <c r="AF66" s="40">
        <f t="shared" si="89"/>
        <v>3</v>
      </c>
      <c r="AG66" s="38">
        <f t="shared" si="90"/>
        <v>8000</v>
      </c>
      <c r="AH66" s="39">
        <f t="shared" si="91"/>
        <v>0</v>
      </c>
      <c r="AI66" s="40">
        <f t="shared" si="92"/>
        <v>3</v>
      </c>
      <c r="AJ66" s="38">
        <f t="shared" si="93"/>
        <v>17300</v>
      </c>
      <c r="AK66" s="39">
        <f t="shared" si="94"/>
        <v>2.3121387283236992</v>
      </c>
      <c r="AL66" s="40">
        <f t="shared" si="95"/>
        <v>3</v>
      </c>
      <c r="AM66" s="38">
        <f t="shared" si="96"/>
        <v>17000</v>
      </c>
      <c r="AN66" s="39">
        <f t="shared" si="97"/>
        <v>0</v>
      </c>
      <c r="AO66" s="40">
        <f t="shared" si="98"/>
        <v>3</v>
      </c>
      <c r="AP66" s="38">
        <f t="shared" si="99"/>
        <v>38950</v>
      </c>
      <c r="AQ66" s="39">
        <f t="shared" si="100"/>
        <v>7.4454428754813868</v>
      </c>
      <c r="AR66" s="40">
        <f t="shared" si="101"/>
        <v>2</v>
      </c>
      <c r="AS66" s="38">
        <f t="shared" si="102"/>
        <v>30833.333333333332</v>
      </c>
      <c r="AT66" s="39">
        <f t="shared" si="103"/>
        <v>5.4054054054057991E-2</v>
      </c>
      <c r="AU66" s="40">
        <f t="shared" si="104"/>
        <v>3</v>
      </c>
      <c r="AV66" s="42">
        <f t="shared" si="107"/>
        <v>17</v>
      </c>
      <c r="AW66" s="42" t="str">
        <f t="shared" si="105"/>
        <v>AMAN</v>
      </c>
      <c r="AX66" s="42" t="str">
        <f t="shared" si="106"/>
        <v>3</v>
      </c>
    </row>
    <row r="67" spans="1:51" s="211" customFormat="1" x14ac:dyDescent="0.35">
      <c r="A67" s="200">
        <v>5</v>
      </c>
      <c r="B67" s="201">
        <v>6306</v>
      </c>
      <c r="C67" s="202" t="s">
        <v>603</v>
      </c>
      <c r="D67" s="203">
        <v>6306050</v>
      </c>
      <c r="E67" s="204" t="s">
        <v>643</v>
      </c>
      <c r="F67" s="205">
        <v>11000</v>
      </c>
      <c r="G67" s="205">
        <v>11000</v>
      </c>
      <c r="H67" s="205">
        <v>11200</v>
      </c>
      <c r="I67" s="205">
        <v>11500</v>
      </c>
      <c r="J67" s="206">
        <v>6000</v>
      </c>
      <c r="K67" s="206">
        <v>6000</v>
      </c>
      <c r="L67" s="206">
        <v>6000</v>
      </c>
      <c r="M67" s="206">
        <v>6000</v>
      </c>
      <c r="N67" s="206">
        <v>17300</v>
      </c>
      <c r="O67" s="206">
        <v>17100</v>
      </c>
      <c r="P67" s="206">
        <v>17500</v>
      </c>
      <c r="Q67" s="206">
        <v>17700</v>
      </c>
      <c r="R67" s="206">
        <v>17000</v>
      </c>
      <c r="S67" s="206">
        <v>17000</v>
      </c>
      <c r="T67" s="206">
        <v>17000</v>
      </c>
      <c r="U67" s="206">
        <v>17000</v>
      </c>
      <c r="V67" s="206">
        <v>43750</v>
      </c>
      <c r="W67" s="206">
        <v>36300</v>
      </c>
      <c r="X67" s="206">
        <v>36800</v>
      </c>
      <c r="Y67" s="206">
        <v>41850</v>
      </c>
      <c r="Z67" s="206">
        <v>30000</v>
      </c>
      <c r="AA67" s="206">
        <v>30700</v>
      </c>
      <c r="AB67" s="206">
        <v>31800</v>
      </c>
      <c r="AC67" s="206">
        <v>30850</v>
      </c>
      <c r="AD67" s="207">
        <f t="shared" si="87"/>
        <v>11066.666666666666</v>
      </c>
      <c r="AE67" s="208">
        <f t="shared" si="88"/>
        <v>3.9156626506024153</v>
      </c>
      <c r="AF67" s="209">
        <f t="shared" si="89"/>
        <v>3</v>
      </c>
      <c r="AG67" s="207">
        <f t="shared" si="90"/>
        <v>6000</v>
      </c>
      <c r="AH67" s="208">
        <f t="shared" si="91"/>
        <v>0</v>
      </c>
      <c r="AI67" s="209">
        <f t="shared" si="92"/>
        <v>3</v>
      </c>
      <c r="AJ67" s="207">
        <f t="shared" si="93"/>
        <v>17300</v>
      </c>
      <c r="AK67" s="208">
        <f t="shared" si="94"/>
        <v>2.3121387283236992</v>
      </c>
      <c r="AL67" s="209">
        <f t="shared" si="95"/>
        <v>3</v>
      </c>
      <c r="AM67" s="207">
        <f t="shared" si="96"/>
        <v>17000</v>
      </c>
      <c r="AN67" s="208">
        <f t="shared" si="97"/>
        <v>0</v>
      </c>
      <c r="AO67" s="209">
        <f t="shared" si="98"/>
        <v>3</v>
      </c>
      <c r="AP67" s="207">
        <f t="shared" si="99"/>
        <v>38950</v>
      </c>
      <c r="AQ67" s="208">
        <f t="shared" si="100"/>
        <v>7.4454428754813868</v>
      </c>
      <c r="AR67" s="209">
        <f t="shared" si="101"/>
        <v>2</v>
      </c>
      <c r="AS67" s="207">
        <f t="shared" si="102"/>
        <v>30833.333333333332</v>
      </c>
      <c r="AT67" s="208">
        <f t="shared" si="103"/>
        <v>5.4054054054057991E-2</v>
      </c>
      <c r="AU67" s="209">
        <f t="shared" si="104"/>
        <v>3</v>
      </c>
      <c r="AV67" s="210">
        <f t="shared" si="107"/>
        <v>17</v>
      </c>
      <c r="AW67" s="210" t="str">
        <f t="shared" si="105"/>
        <v>AMAN</v>
      </c>
      <c r="AX67" s="210" t="str">
        <f t="shared" si="106"/>
        <v>3</v>
      </c>
    </row>
    <row r="68" spans="1:51" x14ac:dyDescent="0.35">
      <c r="A68" s="8">
        <v>6</v>
      </c>
      <c r="B68" s="9">
        <v>6306</v>
      </c>
      <c r="C68" s="10" t="s">
        <v>603</v>
      </c>
      <c r="D68" s="81">
        <v>6306060</v>
      </c>
      <c r="E68" s="93" t="s">
        <v>644</v>
      </c>
      <c r="F68" s="88">
        <f>F67</f>
        <v>11000</v>
      </c>
      <c r="G68" s="88">
        <f>G67</f>
        <v>11000</v>
      </c>
      <c r="H68" s="88">
        <f>H67</f>
        <v>11200</v>
      </c>
      <c r="I68" s="88">
        <f>I67</f>
        <v>11500</v>
      </c>
      <c r="J68" s="72">
        <f>J67+2000</f>
        <v>8000</v>
      </c>
      <c r="K68" s="72">
        <f>K67+2000</f>
        <v>8000</v>
      </c>
      <c r="L68" s="72">
        <f>L67+2000</f>
        <v>8000</v>
      </c>
      <c r="M68" s="72">
        <f>M67+2000</f>
        <v>8000</v>
      </c>
      <c r="N68" s="72">
        <f t="shared" ref="N68:Y68" si="110">N67</f>
        <v>17300</v>
      </c>
      <c r="O68" s="72">
        <f t="shared" si="110"/>
        <v>17100</v>
      </c>
      <c r="P68" s="72">
        <f t="shared" si="110"/>
        <v>17500</v>
      </c>
      <c r="Q68" s="72">
        <f t="shared" si="110"/>
        <v>17700</v>
      </c>
      <c r="R68" s="72">
        <f t="shared" si="110"/>
        <v>17000</v>
      </c>
      <c r="S68" s="72">
        <f t="shared" si="110"/>
        <v>17000</v>
      </c>
      <c r="T68" s="72">
        <f t="shared" si="110"/>
        <v>17000</v>
      </c>
      <c r="U68" s="72">
        <f t="shared" si="110"/>
        <v>17000</v>
      </c>
      <c r="V68" s="72">
        <f t="shared" si="110"/>
        <v>43750</v>
      </c>
      <c r="W68" s="72">
        <f t="shared" si="110"/>
        <v>36300</v>
      </c>
      <c r="X68" s="72">
        <f t="shared" si="110"/>
        <v>36800</v>
      </c>
      <c r="Y68" s="72">
        <f t="shared" si="110"/>
        <v>41850</v>
      </c>
      <c r="Z68" s="72">
        <f>Z67-500</f>
        <v>29500</v>
      </c>
      <c r="AA68" s="72">
        <f>AA67-500</f>
        <v>30200</v>
      </c>
      <c r="AB68" s="72">
        <f>AB67-500</f>
        <v>31300</v>
      </c>
      <c r="AC68" s="72">
        <f>AC67-500</f>
        <v>30350</v>
      </c>
      <c r="AD68" s="38">
        <f t="shared" si="87"/>
        <v>11066.666666666666</v>
      </c>
      <c r="AE68" s="39">
        <f t="shared" si="88"/>
        <v>3.9156626506024153</v>
      </c>
      <c r="AF68" s="40">
        <f t="shared" si="89"/>
        <v>3</v>
      </c>
      <c r="AG68" s="38">
        <f t="shared" si="90"/>
        <v>8000</v>
      </c>
      <c r="AH68" s="39">
        <f t="shared" si="91"/>
        <v>0</v>
      </c>
      <c r="AI68" s="40">
        <f t="shared" si="92"/>
        <v>3</v>
      </c>
      <c r="AJ68" s="38">
        <f t="shared" si="93"/>
        <v>17300</v>
      </c>
      <c r="AK68" s="39">
        <f t="shared" si="94"/>
        <v>2.3121387283236992</v>
      </c>
      <c r="AL68" s="40">
        <f t="shared" si="95"/>
        <v>3</v>
      </c>
      <c r="AM68" s="38">
        <f t="shared" si="96"/>
        <v>17000</v>
      </c>
      <c r="AN68" s="39">
        <f t="shared" si="97"/>
        <v>0</v>
      </c>
      <c r="AO68" s="40">
        <f t="shared" si="98"/>
        <v>3</v>
      </c>
      <c r="AP68" s="38">
        <f t="shared" si="99"/>
        <v>38950</v>
      </c>
      <c r="AQ68" s="39">
        <f t="shared" si="100"/>
        <v>7.4454428754813868</v>
      </c>
      <c r="AR68" s="40">
        <f t="shared" si="101"/>
        <v>2</v>
      </c>
      <c r="AS68" s="38">
        <f t="shared" si="102"/>
        <v>30333.333333333332</v>
      </c>
      <c r="AT68" s="39">
        <f t="shared" si="103"/>
        <v>5.4945054945058948E-2</v>
      </c>
      <c r="AU68" s="40">
        <f t="shared" si="104"/>
        <v>3</v>
      </c>
      <c r="AV68" s="42">
        <f t="shared" si="107"/>
        <v>17</v>
      </c>
      <c r="AW68" s="42" t="str">
        <f t="shared" si="105"/>
        <v>AMAN</v>
      </c>
      <c r="AX68" s="42" t="str">
        <f t="shared" si="106"/>
        <v>3</v>
      </c>
    </row>
    <row r="69" spans="1:51" x14ac:dyDescent="0.35">
      <c r="A69" s="8">
        <v>7</v>
      </c>
      <c r="B69" s="9">
        <v>6306</v>
      </c>
      <c r="C69" s="10" t="s">
        <v>603</v>
      </c>
      <c r="D69" s="81">
        <v>6306070</v>
      </c>
      <c r="E69" s="93" t="s">
        <v>645</v>
      </c>
      <c r="F69" s="88">
        <f>F67</f>
        <v>11000</v>
      </c>
      <c r="G69" s="88">
        <f>G67</f>
        <v>11000</v>
      </c>
      <c r="H69" s="88">
        <f>H67</f>
        <v>11200</v>
      </c>
      <c r="I69" s="88">
        <f>I67</f>
        <v>11500</v>
      </c>
      <c r="J69" s="72">
        <f>J67+2000</f>
        <v>8000</v>
      </c>
      <c r="K69" s="72">
        <f>K67+2000</f>
        <v>8000</v>
      </c>
      <c r="L69" s="72">
        <f>L67+2000</f>
        <v>8000</v>
      </c>
      <c r="M69" s="72">
        <f>M67+2000</f>
        <v>8000</v>
      </c>
      <c r="N69" s="72">
        <f t="shared" ref="N69:U69" si="111">N67</f>
        <v>17300</v>
      </c>
      <c r="O69" s="72">
        <f t="shared" si="111"/>
        <v>17100</v>
      </c>
      <c r="P69" s="72">
        <f t="shared" si="111"/>
        <v>17500</v>
      </c>
      <c r="Q69" s="72">
        <f t="shared" si="111"/>
        <v>17700</v>
      </c>
      <c r="R69" s="72">
        <f t="shared" si="111"/>
        <v>17000</v>
      </c>
      <c r="S69" s="72">
        <f t="shared" si="111"/>
        <v>17000</v>
      </c>
      <c r="T69" s="72">
        <f t="shared" si="111"/>
        <v>17000</v>
      </c>
      <c r="U69" s="72">
        <f t="shared" si="111"/>
        <v>17000</v>
      </c>
      <c r="V69" s="72">
        <f t="shared" ref="V69:Y71" si="112">V67+1000</f>
        <v>44750</v>
      </c>
      <c r="W69" s="72">
        <f t="shared" si="112"/>
        <v>37300</v>
      </c>
      <c r="X69" s="72">
        <f t="shared" si="112"/>
        <v>37800</v>
      </c>
      <c r="Y69" s="72">
        <f t="shared" si="112"/>
        <v>42850</v>
      </c>
      <c r="Z69" s="72">
        <f>Z67</f>
        <v>30000</v>
      </c>
      <c r="AA69" s="72">
        <f>AA67</f>
        <v>30700</v>
      </c>
      <c r="AB69" s="72">
        <f>AB67</f>
        <v>31800</v>
      </c>
      <c r="AC69" s="72">
        <f>AC67</f>
        <v>30850</v>
      </c>
      <c r="AD69" s="38">
        <f t="shared" si="87"/>
        <v>11066.666666666666</v>
      </c>
      <c r="AE69" s="39">
        <f t="shared" si="88"/>
        <v>3.9156626506024153</v>
      </c>
      <c r="AF69" s="40">
        <f t="shared" si="89"/>
        <v>3</v>
      </c>
      <c r="AG69" s="38">
        <f t="shared" si="90"/>
        <v>8000</v>
      </c>
      <c r="AH69" s="39">
        <f t="shared" si="91"/>
        <v>0</v>
      </c>
      <c r="AI69" s="40">
        <f t="shared" si="92"/>
        <v>3</v>
      </c>
      <c r="AJ69" s="38">
        <f t="shared" si="93"/>
        <v>17300</v>
      </c>
      <c r="AK69" s="39">
        <f t="shared" si="94"/>
        <v>2.3121387283236992</v>
      </c>
      <c r="AL69" s="40">
        <f t="shared" si="95"/>
        <v>3</v>
      </c>
      <c r="AM69" s="38">
        <f t="shared" si="96"/>
        <v>17000</v>
      </c>
      <c r="AN69" s="39">
        <f t="shared" si="97"/>
        <v>0</v>
      </c>
      <c r="AO69" s="40">
        <f t="shared" si="98"/>
        <v>3</v>
      </c>
      <c r="AP69" s="38">
        <f t="shared" si="99"/>
        <v>39950</v>
      </c>
      <c r="AQ69" s="39">
        <f t="shared" si="100"/>
        <v>7.259073842302878</v>
      </c>
      <c r="AR69" s="40">
        <f t="shared" si="101"/>
        <v>2</v>
      </c>
      <c r="AS69" s="38">
        <f t="shared" si="102"/>
        <v>30833.333333333332</v>
      </c>
      <c r="AT69" s="39">
        <f t="shared" si="103"/>
        <v>5.4054054054057991E-2</v>
      </c>
      <c r="AU69" s="40">
        <f t="shared" si="104"/>
        <v>3</v>
      </c>
      <c r="AV69" s="42">
        <f t="shared" si="107"/>
        <v>17</v>
      </c>
      <c r="AW69" s="42" t="str">
        <f t="shared" si="105"/>
        <v>AMAN</v>
      </c>
      <c r="AX69" s="42" t="str">
        <f t="shared" si="106"/>
        <v>3</v>
      </c>
    </row>
    <row r="70" spans="1:51" x14ac:dyDescent="0.35">
      <c r="A70" s="8">
        <v>8</v>
      </c>
      <c r="B70" s="9">
        <v>6306</v>
      </c>
      <c r="C70" s="10" t="s">
        <v>603</v>
      </c>
      <c r="D70" s="81">
        <v>6306080</v>
      </c>
      <c r="E70" s="93" t="s">
        <v>646</v>
      </c>
      <c r="F70" s="88">
        <f>F67+500</f>
        <v>11500</v>
      </c>
      <c r="G70" s="88">
        <f>G67+500</f>
        <v>11500</v>
      </c>
      <c r="H70" s="88">
        <f>H67+500</f>
        <v>11700</v>
      </c>
      <c r="I70" s="88">
        <f>I67+500</f>
        <v>12000</v>
      </c>
      <c r="J70" s="72">
        <f>J67+2000</f>
        <v>8000</v>
      </c>
      <c r="K70" s="72">
        <f>K67+2000</f>
        <v>8000</v>
      </c>
      <c r="L70" s="72">
        <f>L67+2000</f>
        <v>8000</v>
      </c>
      <c r="M70" s="72">
        <f>M67+2000</f>
        <v>8000</v>
      </c>
      <c r="N70" s="72">
        <f t="shared" ref="N70:U70" si="113">N67</f>
        <v>17300</v>
      </c>
      <c r="O70" s="72">
        <f t="shared" si="113"/>
        <v>17100</v>
      </c>
      <c r="P70" s="72">
        <f t="shared" si="113"/>
        <v>17500</v>
      </c>
      <c r="Q70" s="72">
        <f t="shared" si="113"/>
        <v>17700</v>
      </c>
      <c r="R70" s="72">
        <f t="shared" si="113"/>
        <v>17000</v>
      </c>
      <c r="S70" s="72">
        <f t="shared" si="113"/>
        <v>17000</v>
      </c>
      <c r="T70" s="72">
        <f t="shared" si="113"/>
        <v>17000</v>
      </c>
      <c r="U70" s="72">
        <f t="shared" si="113"/>
        <v>17000</v>
      </c>
      <c r="V70" s="72">
        <f t="shared" si="112"/>
        <v>44750</v>
      </c>
      <c r="W70" s="72">
        <f t="shared" si="112"/>
        <v>37300</v>
      </c>
      <c r="X70" s="72">
        <f t="shared" si="112"/>
        <v>37800</v>
      </c>
      <c r="Y70" s="72">
        <f t="shared" si="112"/>
        <v>42850</v>
      </c>
      <c r="Z70" s="72">
        <f>Z67</f>
        <v>30000</v>
      </c>
      <c r="AA70" s="72">
        <f>AA67</f>
        <v>30700</v>
      </c>
      <c r="AB70" s="72">
        <f>AB67</f>
        <v>31800</v>
      </c>
      <c r="AC70" s="72">
        <f>AC67</f>
        <v>30850</v>
      </c>
      <c r="AD70" s="38">
        <f t="shared" si="87"/>
        <v>11566.666666666666</v>
      </c>
      <c r="AE70" s="39">
        <f t="shared" si="88"/>
        <v>3.746397694524501</v>
      </c>
      <c r="AF70" s="40">
        <f t="shared" si="89"/>
        <v>3</v>
      </c>
      <c r="AG70" s="38">
        <f t="shared" si="90"/>
        <v>8000</v>
      </c>
      <c r="AH70" s="39">
        <f t="shared" si="91"/>
        <v>0</v>
      </c>
      <c r="AI70" s="40">
        <f t="shared" si="92"/>
        <v>3</v>
      </c>
      <c r="AJ70" s="38">
        <f t="shared" si="93"/>
        <v>17300</v>
      </c>
      <c r="AK70" s="39">
        <f t="shared" si="94"/>
        <v>2.3121387283236992</v>
      </c>
      <c r="AL70" s="40">
        <f t="shared" si="95"/>
        <v>3</v>
      </c>
      <c r="AM70" s="38">
        <f t="shared" si="96"/>
        <v>17000</v>
      </c>
      <c r="AN70" s="39">
        <f t="shared" si="97"/>
        <v>0</v>
      </c>
      <c r="AO70" s="40">
        <f t="shared" si="98"/>
        <v>3</v>
      </c>
      <c r="AP70" s="38">
        <f t="shared" si="99"/>
        <v>39950</v>
      </c>
      <c r="AQ70" s="39">
        <f t="shared" si="100"/>
        <v>7.259073842302878</v>
      </c>
      <c r="AR70" s="40">
        <f t="shared" si="101"/>
        <v>2</v>
      </c>
      <c r="AS70" s="38">
        <f t="shared" si="102"/>
        <v>30833.333333333332</v>
      </c>
      <c r="AT70" s="39">
        <f t="shared" si="103"/>
        <v>5.4054054054057991E-2</v>
      </c>
      <c r="AU70" s="40">
        <f t="shared" si="104"/>
        <v>3</v>
      </c>
      <c r="AV70" s="42">
        <f t="shared" si="107"/>
        <v>17</v>
      </c>
      <c r="AW70" s="42" t="str">
        <f t="shared" si="105"/>
        <v>AMAN</v>
      </c>
      <c r="AX70" s="42" t="str">
        <f t="shared" si="106"/>
        <v>3</v>
      </c>
    </row>
    <row r="71" spans="1:51" x14ac:dyDescent="0.35">
      <c r="A71" s="8">
        <v>9</v>
      </c>
      <c r="B71" s="9">
        <v>6306</v>
      </c>
      <c r="C71" s="10" t="s">
        <v>603</v>
      </c>
      <c r="D71" s="81">
        <v>6306090</v>
      </c>
      <c r="E71" s="93" t="s">
        <v>647</v>
      </c>
      <c r="F71" s="88">
        <f>F67+1000</f>
        <v>12000</v>
      </c>
      <c r="G71" s="88">
        <f>G67+1000</f>
        <v>12000</v>
      </c>
      <c r="H71" s="88">
        <f>H67+1000</f>
        <v>12200</v>
      </c>
      <c r="I71" s="88">
        <f>I67+1000</f>
        <v>12500</v>
      </c>
      <c r="J71" s="72">
        <f>J67+2000</f>
        <v>8000</v>
      </c>
      <c r="K71" s="72">
        <f>K67+2000</f>
        <v>8000</v>
      </c>
      <c r="L71" s="72">
        <f>L67+2000</f>
        <v>8000</v>
      </c>
      <c r="M71" s="72">
        <f>M67+2000</f>
        <v>8000</v>
      </c>
      <c r="N71" s="72">
        <f t="shared" ref="N71:U71" si="114">N67</f>
        <v>17300</v>
      </c>
      <c r="O71" s="72">
        <f t="shared" si="114"/>
        <v>17100</v>
      </c>
      <c r="P71" s="72">
        <f t="shared" si="114"/>
        <v>17500</v>
      </c>
      <c r="Q71" s="72">
        <f t="shared" si="114"/>
        <v>17700</v>
      </c>
      <c r="R71" s="72">
        <f t="shared" si="114"/>
        <v>17000</v>
      </c>
      <c r="S71" s="72">
        <f t="shared" si="114"/>
        <v>17000</v>
      </c>
      <c r="T71" s="72">
        <f t="shared" si="114"/>
        <v>17000</v>
      </c>
      <c r="U71" s="72">
        <f t="shared" si="114"/>
        <v>17000</v>
      </c>
      <c r="V71" s="72">
        <f t="shared" si="112"/>
        <v>45750</v>
      </c>
      <c r="W71" s="72">
        <f t="shared" si="112"/>
        <v>38300</v>
      </c>
      <c r="X71" s="72">
        <f t="shared" si="112"/>
        <v>38800</v>
      </c>
      <c r="Y71" s="72">
        <f t="shared" si="112"/>
        <v>43850</v>
      </c>
      <c r="Z71" s="72">
        <f>Z67</f>
        <v>30000</v>
      </c>
      <c r="AA71" s="72">
        <f>AA67</f>
        <v>30700</v>
      </c>
      <c r="AB71" s="72">
        <f>AB67</f>
        <v>31800</v>
      </c>
      <c r="AC71" s="72">
        <f>AC67</f>
        <v>30850</v>
      </c>
      <c r="AD71" s="38">
        <f t="shared" si="87"/>
        <v>12066.666666666666</v>
      </c>
      <c r="AE71" s="39">
        <f t="shared" si="88"/>
        <v>3.5911602209944804</v>
      </c>
      <c r="AF71" s="40">
        <f t="shared" si="89"/>
        <v>3</v>
      </c>
      <c r="AG71" s="38">
        <f t="shared" si="90"/>
        <v>8000</v>
      </c>
      <c r="AH71" s="39">
        <f t="shared" si="91"/>
        <v>0</v>
      </c>
      <c r="AI71" s="40">
        <f t="shared" si="92"/>
        <v>3</v>
      </c>
      <c r="AJ71" s="38">
        <f t="shared" si="93"/>
        <v>17300</v>
      </c>
      <c r="AK71" s="39">
        <f t="shared" si="94"/>
        <v>2.3121387283236992</v>
      </c>
      <c r="AL71" s="40">
        <f t="shared" si="95"/>
        <v>3</v>
      </c>
      <c r="AM71" s="38">
        <f t="shared" si="96"/>
        <v>17000</v>
      </c>
      <c r="AN71" s="39">
        <f t="shared" si="97"/>
        <v>0</v>
      </c>
      <c r="AO71" s="40">
        <f t="shared" si="98"/>
        <v>3</v>
      </c>
      <c r="AP71" s="38">
        <f t="shared" si="99"/>
        <v>40950</v>
      </c>
      <c r="AQ71" s="39">
        <f t="shared" si="100"/>
        <v>7.0818070818070815</v>
      </c>
      <c r="AR71" s="40">
        <f t="shared" si="101"/>
        <v>2</v>
      </c>
      <c r="AS71" s="38">
        <f t="shared" si="102"/>
        <v>30833.333333333332</v>
      </c>
      <c r="AT71" s="39">
        <f t="shared" si="103"/>
        <v>5.4054054054057991E-2</v>
      </c>
      <c r="AU71" s="40">
        <f t="shared" si="104"/>
        <v>3</v>
      </c>
      <c r="AV71" s="42">
        <f t="shared" si="107"/>
        <v>17</v>
      </c>
      <c r="AW71" s="42" t="str">
        <f t="shared" si="105"/>
        <v>AMAN</v>
      </c>
      <c r="AX71" s="42" t="str">
        <f t="shared" si="106"/>
        <v>3</v>
      </c>
    </row>
    <row r="72" spans="1:51" x14ac:dyDescent="0.35">
      <c r="A72" s="8">
        <v>10</v>
      </c>
      <c r="B72" s="9">
        <v>6306</v>
      </c>
      <c r="C72" s="10" t="s">
        <v>603</v>
      </c>
      <c r="D72" s="81">
        <v>6306091</v>
      </c>
      <c r="E72" s="93" t="s">
        <v>648</v>
      </c>
      <c r="F72" s="88">
        <f>F67+1500</f>
        <v>12500</v>
      </c>
      <c r="G72" s="88">
        <f>G67+1500</f>
        <v>12500</v>
      </c>
      <c r="H72" s="88">
        <f>H67+1500</f>
        <v>12700</v>
      </c>
      <c r="I72" s="88">
        <f>I67+1500</f>
        <v>13000</v>
      </c>
      <c r="J72" s="72">
        <f>J67+2500</f>
        <v>8500</v>
      </c>
      <c r="K72" s="72">
        <f>K67+2500</f>
        <v>8500</v>
      </c>
      <c r="L72" s="72">
        <f>L67+2500</f>
        <v>8500</v>
      </c>
      <c r="M72" s="72">
        <f>M67+2500</f>
        <v>8500</v>
      </c>
      <c r="N72" s="72">
        <f>N67+2000</f>
        <v>19300</v>
      </c>
      <c r="O72" s="72">
        <f>O67+2000</f>
        <v>19100</v>
      </c>
      <c r="P72" s="72">
        <f>P67+2000</f>
        <v>19500</v>
      </c>
      <c r="Q72" s="72">
        <f>Q67+2000</f>
        <v>19700</v>
      </c>
      <c r="R72" s="72">
        <f>R67+2500</f>
        <v>19500</v>
      </c>
      <c r="S72" s="72">
        <f>S67+2500</f>
        <v>19500</v>
      </c>
      <c r="T72" s="72">
        <f>T67+2500</f>
        <v>19500</v>
      </c>
      <c r="U72" s="72">
        <f>U67+2500</f>
        <v>19500</v>
      </c>
      <c r="V72" s="72">
        <f>V70+2000</f>
        <v>46750</v>
      </c>
      <c r="W72" s="72">
        <f>W70+2000</f>
        <v>39300</v>
      </c>
      <c r="X72" s="72">
        <f>X70+2000</f>
        <v>39800</v>
      </c>
      <c r="Y72" s="72">
        <f>Y70+2000</f>
        <v>44850</v>
      </c>
      <c r="Z72" s="72">
        <f>Z67+1000</f>
        <v>31000</v>
      </c>
      <c r="AA72" s="72">
        <f>AA67+1000</f>
        <v>31700</v>
      </c>
      <c r="AB72" s="72">
        <f>AB67+1000</f>
        <v>32800</v>
      </c>
      <c r="AC72" s="72">
        <f>AC67+1000</f>
        <v>31850</v>
      </c>
      <c r="AD72" s="38">
        <f t="shared" si="87"/>
        <v>12566.666666666666</v>
      </c>
      <c r="AE72" s="39">
        <f t="shared" si="88"/>
        <v>3.4482758620689702</v>
      </c>
      <c r="AF72" s="40">
        <f t="shared" si="89"/>
        <v>3</v>
      </c>
      <c r="AG72" s="38">
        <f t="shared" si="90"/>
        <v>8500</v>
      </c>
      <c r="AH72" s="39">
        <f t="shared" si="91"/>
        <v>0</v>
      </c>
      <c r="AI72" s="40">
        <f t="shared" si="92"/>
        <v>3</v>
      </c>
      <c r="AJ72" s="38">
        <f t="shared" si="93"/>
        <v>19300</v>
      </c>
      <c r="AK72" s="39">
        <f t="shared" si="94"/>
        <v>2.0725388601036272</v>
      </c>
      <c r="AL72" s="40">
        <f t="shared" si="95"/>
        <v>3</v>
      </c>
      <c r="AM72" s="38">
        <f t="shared" si="96"/>
        <v>19500</v>
      </c>
      <c r="AN72" s="39">
        <f t="shared" si="97"/>
        <v>0</v>
      </c>
      <c r="AO72" s="40">
        <f t="shared" si="98"/>
        <v>3</v>
      </c>
      <c r="AP72" s="38">
        <f t="shared" si="99"/>
        <v>41950</v>
      </c>
      <c r="AQ72" s="39">
        <f t="shared" si="100"/>
        <v>6.9129916567342073</v>
      </c>
      <c r="AR72" s="40">
        <f t="shared" si="101"/>
        <v>2</v>
      </c>
      <c r="AS72" s="38">
        <f t="shared" si="102"/>
        <v>31833.333333333332</v>
      </c>
      <c r="AT72" s="39">
        <f t="shared" si="103"/>
        <v>5.2356020942412186E-2</v>
      </c>
      <c r="AU72" s="40">
        <f t="shared" si="104"/>
        <v>3</v>
      </c>
      <c r="AV72" s="42">
        <f t="shared" si="107"/>
        <v>17</v>
      </c>
      <c r="AW72" s="42" t="str">
        <f t="shared" si="105"/>
        <v>AMAN</v>
      </c>
      <c r="AX72" s="42" t="str">
        <f t="shared" si="106"/>
        <v>3</v>
      </c>
    </row>
    <row r="73" spans="1:51" x14ac:dyDescent="0.35">
      <c r="A73" s="8">
        <v>11</v>
      </c>
      <c r="B73" s="9">
        <v>6306</v>
      </c>
      <c r="C73" s="10" t="s">
        <v>603</v>
      </c>
      <c r="D73" s="81">
        <v>6306100</v>
      </c>
      <c r="E73" s="93" t="s">
        <v>649</v>
      </c>
      <c r="F73" s="88">
        <f>F67+1000</f>
        <v>12000</v>
      </c>
      <c r="G73" s="88">
        <f>G67+1000</f>
        <v>12000</v>
      </c>
      <c r="H73" s="88">
        <f>H67+1000</f>
        <v>12200</v>
      </c>
      <c r="I73" s="88">
        <f>I67+1000</f>
        <v>12500</v>
      </c>
      <c r="J73" s="72">
        <f>J67+2000</f>
        <v>8000</v>
      </c>
      <c r="K73" s="72">
        <f>K67+2000</f>
        <v>8000</v>
      </c>
      <c r="L73" s="72">
        <f>L67+2000</f>
        <v>8000</v>
      </c>
      <c r="M73" s="72">
        <f>M67+2000</f>
        <v>8000</v>
      </c>
      <c r="N73" s="72">
        <f>N67-1000</f>
        <v>16300</v>
      </c>
      <c r="O73" s="72">
        <f>O67-1000</f>
        <v>16100</v>
      </c>
      <c r="P73" s="72">
        <f>P67-1000</f>
        <v>16500</v>
      </c>
      <c r="Q73" s="72">
        <f>Q67-1000</f>
        <v>16700</v>
      </c>
      <c r="R73" s="72">
        <f>R67</f>
        <v>17000</v>
      </c>
      <c r="S73" s="72">
        <f>S67</f>
        <v>17000</v>
      </c>
      <c r="T73" s="72">
        <f>T67</f>
        <v>17000</v>
      </c>
      <c r="U73" s="72">
        <f>U67</f>
        <v>17000</v>
      </c>
      <c r="V73" s="72">
        <f>V71-1000</f>
        <v>44750</v>
      </c>
      <c r="W73" s="72">
        <f>W71-1000</f>
        <v>37300</v>
      </c>
      <c r="X73" s="72">
        <f>X71-1000</f>
        <v>37800</v>
      </c>
      <c r="Y73" s="72">
        <f>Y71-1000</f>
        <v>42850</v>
      </c>
      <c r="Z73" s="72">
        <f>Z67-1000</f>
        <v>29000</v>
      </c>
      <c r="AA73" s="72">
        <f>AA67-1000</f>
        <v>29700</v>
      </c>
      <c r="AB73" s="72">
        <f>AB67-1000</f>
        <v>30800</v>
      </c>
      <c r="AC73" s="72">
        <f>AC67-1000</f>
        <v>29850</v>
      </c>
      <c r="AD73" s="38">
        <f t="shared" si="87"/>
        <v>12066.666666666666</v>
      </c>
      <c r="AE73" s="39">
        <f t="shared" si="88"/>
        <v>3.5911602209944804</v>
      </c>
      <c r="AF73" s="40">
        <f t="shared" si="89"/>
        <v>3</v>
      </c>
      <c r="AG73" s="38">
        <f t="shared" si="90"/>
        <v>8000</v>
      </c>
      <c r="AH73" s="39">
        <f t="shared" si="91"/>
        <v>0</v>
      </c>
      <c r="AI73" s="40">
        <f t="shared" si="92"/>
        <v>3</v>
      </c>
      <c r="AJ73" s="38">
        <f t="shared" si="93"/>
        <v>16300</v>
      </c>
      <c r="AK73" s="39">
        <f t="shared" si="94"/>
        <v>2.4539877300613497</v>
      </c>
      <c r="AL73" s="40">
        <f t="shared" si="95"/>
        <v>3</v>
      </c>
      <c r="AM73" s="38">
        <f t="shared" si="96"/>
        <v>17000</v>
      </c>
      <c r="AN73" s="39">
        <f t="shared" si="97"/>
        <v>0</v>
      </c>
      <c r="AO73" s="40">
        <f t="shared" si="98"/>
        <v>3</v>
      </c>
      <c r="AP73" s="38">
        <f t="shared" si="99"/>
        <v>39950</v>
      </c>
      <c r="AQ73" s="39">
        <f t="shared" si="100"/>
        <v>7.259073842302878</v>
      </c>
      <c r="AR73" s="40">
        <f t="shared" si="101"/>
        <v>2</v>
      </c>
      <c r="AS73" s="38">
        <f t="shared" si="102"/>
        <v>29833.333333333332</v>
      </c>
      <c r="AT73" s="39">
        <f t="shared" si="103"/>
        <v>5.5865921787713567E-2</v>
      </c>
      <c r="AU73" s="40">
        <f t="shared" si="104"/>
        <v>3</v>
      </c>
      <c r="AV73" s="42">
        <f t="shared" si="107"/>
        <v>17</v>
      </c>
      <c r="AW73" s="42" t="str">
        <f t="shared" si="105"/>
        <v>AMAN</v>
      </c>
      <c r="AX73" s="42" t="str">
        <f t="shared" si="106"/>
        <v>3</v>
      </c>
    </row>
    <row r="74" spans="1:51" x14ac:dyDescent="0.35">
      <c r="A74" s="68"/>
      <c r="B74" s="68"/>
      <c r="C74" s="68"/>
      <c r="D74" s="68" t="s">
        <v>597</v>
      </c>
      <c r="E74" s="67" t="s">
        <v>597</v>
      </c>
      <c r="F74" s="74">
        <f t="shared" ref="F74:AC74" si="115">AVERAGE(F63:F73)</f>
        <v>11590.90909090909</v>
      </c>
      <c r="G74" s="74">
        <f t="shared" si="115"/>
        <v>11590.90909090909</v>
      </c>
      <c r="H74" s="74">
        <f t="shared" si="115"/>
        <v>11790.90909090909</v>
      </c>
      <c r="I74" s="74">
        <f t="shared" si="115"/>
        <v>12090.90909090909</v>
      </c>
      <c r="J74" s="74">
        <f t="shared" si="115"/>
        <v>7727.272727272727</v>
      </c>
      <c r="K74" s="74">
        <f t="shared" si="115"/>
        <v>7727.272727272727</v>
      </c>
      <c r="L74" s="74">
        <f t="shared" si="115"/>
        <v>7727.272727272727</v>
      </c>
      <c r="M74" s="74">
        <f t="shared" si="115"/>
        <v>7727.272727272727</v>
      </c>
      <c r="N74" s="74">
        <f t="shared" si="115"/>
        <v>17672.727272727272</v>
      </c>
      <c r="O74" s="74">
        <f t="shared" si="115"/>
        <v>17472.727272727272</v>
      </c>
      <c r="P74" s="74">
        <f t="shared" si="115"/>
        <v>17872.727272727272</v>
      </c>
      <c r="Q74" s="74">
        <f t="shared" si="115"/>
        <v>18072.727272727272</v>
      </c>
      <c r="R74" s="74">
        <f t="shared" si="115"/>
        <v>17545.454545454544</v>
      </c>
      <c r="S74" s="74">
        <f t="shared" si="115"/>
        <v>17545.454545454544</v>
      </c>
      <c r="T74" s="74">
        <f t="shared" si="115"/>
        <v>17545.454545454544</v>
      </c>
      <c r="U74" s="74">
        <f t="shared" si="115"/>
        <v>17545.454545454544</v>
      </c>
      <c r="V74" s="74">
        <f t="shared" si="115"/>
        <v>44840.909090909088</v>
      </c>
      <c r="W74" s="74">
        <f t="shared" si="115"/>
        <v>37390.909090909088</v>
      </c>
      <c r="X74" s="74">
        <f t="shared" si="115"/>
        <v>37890.909090909088</v>
      </c>
      <c r="Y74" s="74">
        <f t="shared" si="115"/>
        <v>42940.909090909088</v>
      </c>
      <c r="Z74" s="74">
        <f t="shared" si="115"/>
        <v>30136.363636363636</v>
      </c>
      <c r="AA74" s="74">
        <f t="shared" si="115"/>
        <v>30836.363636363636</v>
      </c>
      <c r="AB74" s="74">
        <f t="shared" si="115"/>
        <v>31936.363636363636</v>
      </c>
      <c r="AC74" s="74">
        <f t="shared" si="115"/>
        <v>30986.363636363636</v>
      </c>
      <c r="AD74" s="38">
        <f t="shared" si="87"/>
        <v>11657.575757575758</v>
      </c>
      <c r="AE74" s="39">
        <f t="shared" si="88"/>
        <v>3.7171822199116091</v>
      </c>
      <c r="AF74" s="41">
        <f t="shared" si="89"/>
        <v>3</v>
      </c>
      <c r="AG74" s="38">
        <f t="shared" si="90"/>
        <v>7727.272727272727</v>
      </c>
      <c r="AH74" s="39">
        <f t="shared" si="91"/>
        <v>0</v>
      </c>
      <c r="AI74" s="41">
        <f t="shared" si="92"/>
        <v>3</v>
      </c>
      <c r="AJ74" s="38">
        <f t="shared" si="93"/>
        <v>17672.727272727272</v>
      </c>
      <c r="AK74" s="39">
        <f t="shared" si="94"/>
        <v>2.263374485596708</v>
      </c>
      <c r="AL74" s="41">
        <f t="shared" si="95"/>
        <v>3</v>
      </c>
      <c r="AM74" s="38">
        <f t="shared" si="96"/>
        <v>17545.454545454544</v>
      </c>
      <c r="AN74" s="39">
        <f t="shared" si="97"/>
        <v>0</v>
      </c>
      <c r="AO74" s="41">
        <f t="shared" si="98"/>
        <v>3</v>
      </c>
      <c r="AP74" s="38">
        <f t="shared" si="99"/>
        <v>40040.909090909088</v>
      </c>
      <c r="AQ74" s="39">
        <f t="shared" si="100"/>
        <v>7.2425928028153033</v>
      </c>
      <c r="AR74" s="41">
        <f t="shared" si="101"/>
        <v>2</v>
      </c>
      <c r="AS74" s="38">
        <f t="shared" si="102"/>
        <v>30969.696969696972</v>
      </c>
      <c r="AT74" s="39">
        <f t="shared" si="103"/>
        <v>5.3816046966724061E-2</v>
      </c>
      <c r="AU74" s="41">
        <f t="shared" si="104"/>
        <v>3</v>
      </c>
      <c r="AV74" s="41">
        <f t="shared" si="107"/>
        <v>17</v>
      </c>
      <c r="AW74" s="41" t="str">
        <f t="shared" si="105"/>
        <v>AMAN</v>
      </c>
      <c r="AX74" s="41" t="str">
        <f t="shared" si="106"/>
        <v>3</v>
      </c>
      <c r="AY74" s="44"/>
    </row>
    <row r="76" spans="1:51" ht="18.5" x14ac:dyDescent="0.35">
      <c r="A76" s="213" t="s">
        <v>793</v>
      </c>
      <c r="B76" s="196"/>
      <c r="C76" s="196"/>
      <c r="D76" s="196"/>
      <c r="E76" s="196"/>
      <c r="F76" s="60"/>
      <c r="G76" s="60"/>
      <c r="H76" s="61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2"/>
      <c r="AE76" s="63"/>
      <c r="AF76" s="60"/>
      <c r="AG76" s="62"/>
      <c r="AH76" s="63"/>
      <c r="AI76" s="60"/>
      <c r="AJ76" s="62"/>
      <c r="AK76" s="63"/>
      <c r="AL76" s="60"/>
      <c r="AM76" s="62"/>
      <c r="AN76" s="63"/>
      <c r="AO76" s="60"/>
      <c r="AP76" s="62"/>
      <c r="AQ76" s="63"/>
      <c r="AR76" s="60"/>
      <c r="AS76" s="62"/>
      <c r="AT76" s="63"/>
      <c r="AU76" s="60"/>
    </row>
    <row r="77" spans="1:51" x14ac:dyDescent="0.35">
      <c r="A77" s="66"/>
      <c r="B77" s="76"/>
      <c r="C77" s="66"/>
      <c r="D77" s="66"/>
      <c r="E77" s="66"/>
      <c r="F77" s="66"/>
      <c r="G77" s="66"/>
      <c r="H77" s="61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2"/>
      <c r="AE77" s="63"/>
      <c r="AF77" s="66"/>
      <c r="AG77" s="62"/>
      <c r="AH77" s="63"/>
      <c r="AI77" s="66"/>
      <c r="AJ77" s="62"/>
      <c r="AK77" s="63"/>
      <c r="AL77" s="66"/>
      <c r="AM77" s="62"/>
      <c r="AN77" s="63"/>
      <c r="AO77" s="66"/>
      <c r="AP77" s="62"/>
      <c r="AQ77" s="63"/>
      <c r="AR77" s="66"/>
      <c r="AS77" s="62"/>
      <c r="AT77" s="63"/>
      <c r="AU77" s="66"/>
    </row>
    <row r="78" spans="1:51" s="36" customFormat="1" ht="31.15" customHeight="1" x14ac:dyDescent="0.35">
      <c r="A78" s="308" t="s">
        <v>1</v>
      </c>
      <c r="B78" s="309" t="s">
        <v>602</v>
      </c>
      <c r="C78" s="310" t="s">
        <v>3</v>
      </c>
      <c r="D78" s="313" t="s">
        <v>600</v>
      </c>
      <c r="E78" s="316" t="s">
        <v>601</v>
      </c>
      <c r="F78" s="323" t="s">
        <v>564</v>
      </c>
      <c r="G78" s="324"/>
      <c r="H78" s="324"/>
      <c r="I78" s="323" t="s">
        <v>8</v>
      </c>
      <c r="J78" s="325" t="s">
        <v>565</v>
      </c>
      <c r="K78" s="326"/>
      <c r="L78" s="326"/>
      <c r="M78" s="325" t="s">
        <v>8</v>
      </c>
      <c r="N78" s="303" t="s">
        <v>566</v>
      </c>
      <c r="O78" s="304"/>
      <c r="P78" s="304"/>
      <c r="Q78" s="303" t="s">
        <v>8</v>
      </c>
      <c r="R78" s="319" t="s">
        <v>567</v>
      </c>
      <c r="S78" s="320"/>
      <c r="T78" s="320"/>
      <c r="U78" s="319" t="s">
        <v>8</v>
      </c>
      <c r="V78" s="321" t="s">
        <v>568</v>
      </c>
      <c r="W78" s="322"/>
      <c r="X78" s="322"/>
      <c r="Y78" s="321" t="s">
        <v>8</v>
      </c>
      <c r="Z78" s="297" t="s">
        <v>569</v>
      </c>
      <c r="AA78" s="306"/>
      <c r="AB78" s="306"/>
      <c r="AC78" s="297" t="s">
        <v>8</v>
      </c>
      <c r="AD78" s="299" t="s">
        <v>570</v>
      </c>
      <c r="AE78" s="300"/>
      <c r="AF78" s="301"/>
      <c r="AG78" s="299" t="s">
        <v>571</v>
      </c>
      <c r="AH78" s="300"/>
      <c r="AI78" s="301"/>
      <c r="AJ78" s="299" t="s">
        <v>572</v>
      </c>
      <c r="AK78" s="300"/>
      <c r="AL78" s="301"/>
      <c r="AM78" s="299" t="s">
        <v>573</v>
      </c>
      <c r="AN78" s="300"/>
      <c r="AO78" s="301"/>
      <c r="AP78" s="299" t="s">
        <v>574</v>
      </c>
      <c r="AQ78" s="300"/>
      <c r="AR78" s="301"/>
      <c r="AS78" s="299" t="s">
        <v>575</v>
      </c>
      <c r="AT78" s="300"/>
      <c r="AU78" s="301"/>
      <c r="AV78" s="305" t="s">
        <v>576</v>
      </c>
      <c r="AW78" s="305"/>
      <c r="AX78" s="305"/>
    </row>
    <row r="79" spans="1:51" s="36" customFormat="1" ht="15.5" x14ac:dyDescent="0.35">
      <c r="A79" s="308"/>
      <c r="B79" s="309"/>
      <c r="C79" s="311"/>
      <c r="D79" s="314"/>
      <c r="E79" s="317"/>
      <c r="F79" s="324"/>
      <c r="G79" s="324"/>
      <c r="H79" s="324"/>
      <c r="I79" s="323"/>
      <c r="J79" s="326"/>
      <c r="K79" s="326"/>
      <c r="L79" s="326"/>
      <c r="M79" s="325"/>
      <c r="N79" s="304"/>
      <c r="O79" s="304"/>
      <c r="P79" s="304"/>
      <c r="Q79" s="303"/>
      <c r="R79" s="320"/>
      <c r="S79" s="320"/>
      <c r="T79" s="320"/>
      <c r="U79" s="319"/>
      <c r="V79" s="322"/>
      <c r="W79" s="322"/>
      <c r="X79" s="322"/>
      <c r="Y79" s="321"/>
      <c r="Z79" s="306"/>
      <c r="AA79" s="306"/>
      <c r="AB79" s="306"/>
      <c r="AC79" s="297"/>
      <c r="AD79" s="298" t="s">
        <v>577</v>
      </c>
      <c r="AE79" s="302" t="s">
        <v>11</v>
      </c>
      <c r="AF79" s="298" t="s">
        <v>12</v>
      </c>
      <c r="AG79" s="298" t="s">
        <v>577</v>
      </c>
      <c r="AH79" s="302" t="s">
        <v>11</v>
      </c>
      <c r="AI79" s="298" t="s">
        <v>12</v>
      </c>
      <c r="AJ79" s="298" t="s">
        <v>577</v>
      </c>
      <c r="AK79" s="302" t="s">
        <v>11</v>
      </c>
      <c r="AL79" s="298" t="s">
        <v>12</v>
      </c>
      <c r="AM79" s="298" t="s">
        <v>577</v>
      </c>
      <c r="AN79" s="302" t="s">
        <v>11</v>
      </c>
      <c r="AO79" s="298" t="s">
        <v>12</v>
      </c>
      <c r="AP79" s="298" t="s">
        <v>577</v>
      </c>
      <c r="AQ79" s="302" t="s">
        <v>11</v>
      </c>
      <c r="AR79" s="298" t="s">
        <v>12</v>
      </c>
      <c r="AS79" s="298" t="s">
        <v>577</v>
      </c>
      <c r="AT79" s="302" t="s">
        <v>11</v>
      </c>
      <c r="AU79" s="298" t="s">
        <v>12</v>
      </c>
      <c r="AV79" s="305"/>
      <c r="AW79" s="305"/>
      <c r="AX79" s="305"/>
    </row>
    <row r="80" spans="1:51" s="36" customFormat="1" ht="15.5" x14ac:dyDescent="0.35">
      <c r="A80" s="308"/>
      <c r="B80" s="309"/>
      <c r="C80" s="312"/>
      <c r="D80" s="315"/>
      <c r="E80" s="318"/>
      <c r="F80" s="71">
        <v>45323</v>
      </c>
      <c r="G80" s="71">
        <v>45352</v>
      </c>
      <c r="H80" s="71">
        <v>45383</v>
      </c>
      <c r="I80" s="71">
        <v>45413</v>
      </c>
      <c r="J80" s="71">
        <v>45323</v>
      </c>
      <c r="K80" s="71">
        <v>45352</v>
      </c>
      <c r="L80" s="71">
        <v>45383</v>
      </c>
      <c r="M80" s="71">
        <v>45413</v>
      </c>
      <c r="N80" s="71">
        <v>45323</v>
      </c>
      <c r="O80" s="71">
        <v>45352</v>
      </c>
      <c r="P80" s="71">
        <v>45383</v>
      </c>
      <c r="Q80" s="71">
        <v>45413</v>
      </c>
      <c r="R80" s="71">
        <v>45323</v>
      </c>
      <c r="S80" s="71">
        <v>45352</v>
      </c>
      <c r="T80" s="71">
        <v>45383</v>
      </c>
      <c r="U80" s="71">
        <v>45413</v>
      </c>
      <c r="V80" s="71">
        <v>45323</v>
      </c>
      <c r="W80" s="71">
        <v>45352</v>
      </c>
      <c r="X80" s="71">
        <v>45383</v>
      </c>
      <c r="Y80" s="71">
        <v>45413</v>
      </c>
      <c r="Z80" s="71">
        <v>45323</v>
      </c>
      <c r="AA80" s="71">
        <v>45352</v>
      </c>
      <c r="AB80" s="71">
        <v>45383</v>
      </c>
      <c r="AC80" s="71">
        <v>45413</v>
      </c>
      <c r="AD80" s="298"/>
      <c r="AE80" s="302"/>
      <c r="AF80" s="298"/>
      <c r="AG80" s="298"/>
      <c r="AH80" s="302"/>
      <c r="AI80" s="298"/>
      <c r="AJ80" s="298"/>
      <c r="AK80" s="302"/>
      <c r="AL80" s="298"/>
      <c r="AM80" s="298"/>
      <c r="AN80" s="302"/>
      <c r="AO80" s="298"/>
      <c r="AP80" s="298"/>
      <c r="AQ80" s="302"/>
      <c r="AR80" s="298"/>
      <c r="AS80" s="298"/>
      <c r="AT80" s="302"/>
      <c r="AU80" s="298"/>
      <c r="AV80" s="59" t="s">
        <v>578</v>
      </c>
      <c r="AW80" s="59" t="s">
        <v>579</v>
      </c>
      <c r="AX80" s="59" t="s">
        <v>580</v>
      </c>
      <c r="AY80" s="43"/>
    </row>
    <row r="81" spans="1:51" x14ac:dyDescent="0.35">
      <c r="A81" s="8">
        <v>1</v>
      </c>
      <c r="B81" s="9">
        <v>6306</v>
      </c>
      <c r="C81" s="10" t="s">
        <v>603</v>
      </c>
      <c r="D81" s="81">
        <v>6306010</v>
      </c>
      <c r="E81" s="93" t="s">
        <v>639</v>
      </c>
      <c r="F81" s="88">
        <f>F85</f>
        <v>11000</v>
      </c>
      <c r="G81" s="88">
        <f>G85</f>
        <v>11200</v>
      </c>
      <c r="H81" s="88">
        <f>H85</f>
        <v>11500</v>
      </c>
      <c r="I81" s="88">
        <f>I85</f>
        <v>11500</v>
      </c>
      <c r="J81" s="72">
        <f>J85+2000</f>
        <v>8000</v>
      </c>
      <c r="K81" s="72">
        <f>K85+2000</f>
        <v>8000</v>
      </c>
      <c r="L81" s="72">
        <f>L85+2000</f>
        <v>8000</v>
      </c>
      <c r="M81" s="72">
        <f>M85+2000</f>
        <v>8000</v>
      </c>
      <c r="N81" s="72">
        <f>N85+1000</f>
        <v>18100</v>
      </c>
      <c r="O81" s="72">
        <f>O85+1000</f>
        <v>18500</v>
      </c>
      <c r="P81" s="72">
        <f>P85+1000</f>
        <v>18700</v>
      </c>
      <c r="Q81" s="72">
        <f>Q85+1000</f>
        <v>19000</v>
      </c>
      <c r="R81" s="72">
        <f>R85+500</f>
        <v>17500</v>
      </c>
      <c r="S81" s="72">
        <f>S85+500</f>
        <v>17500</v>
      </c>
      <c r="T81" s="72">
        <f>T85+500</f>
        <v>17500</v>
      </c>
      <c r="U81" s="72">
        <f>U85+500</f>
        <v>17500</v>
      </c>
      <c r="V81" s="72">
        <f>V85+1000</f>
        <v>37300</v>
      </c>
      <c r="W81" s="72">
        <f>W85+1000</f>
        <v>37800</v>
      </c>
      <c r="X81" s="72">
        <f>X85+1000</f>
        <v>42850</v>
      </c>
      <c r="Y81" s="72">
        <f>Y85+1000</f>
        <v>43000</v>
      </c>
      <c r="Z81" s="72">
        <f>Z85+500</f>
        <v>31200</v>
      </c>
      <c r="AA81" s="72">
        <f>AA85+500</f>
        <v>32300</v>
      </c>
      <c r="AB81" s="72">
        <f>AB85+500</f>
        <v>31350</v>
      </c>
      <c r="AC81" s="72">
        <f>AC85+500</f>
        <v>30500</v>
      </c>
      <c r="AD81" s="38">
        <f t="shared" ref="AD81:AD92" si="116">IF(ISERROR(AVERAGE(F81:H81)),0,AVERAGE(F81:H81))</f>
        <v>11233.333333333334</v>
      </c>
      <c r="AE81" s="39">
        <f t="shared" ref="AE81:AE92" si="117">IF(ISERROR(((I81-AD81)/AD81)*100),0,((I81-AD81)/AD81)*100)</f>
        <v>2.3738872403560776</v>
      </c>
      <c r="AF81" s="40">
        <f t="shared" ref="AF81:AF92" si="118">IF(AE81="","",IF(AE81&gt;10,1,IF(AE81&lt;5,3,2)))</f>
        <v>3</v>
      </c>
      <c r="AG81" s="38">
        <f t="shared" ref="AG81:AG92" si="119">IF(ISERROR(AVERAGE(J81:L81)),0,AVERAGE(J81:L81))</f>
        <v>8000</v>
      </c>
      <c r="AH81" s="39">
        <f t="shared" ref="AH81:AH92" si="120">IF(ISERROR(((M81-AG81)/AG81)*100),0,((M81-AG81)/AG81)*100)</f>
        <v>0</v>
      </c>
      <c r="AI81" s="40">
        <f t="shared" ref="AI81:AI92" si="121">IF(AH81="","",IF(AH81&gt;15,1,IF(AH81&lt;5,3,2)))</f>
        <v>3</v>
      </c>
      <c r="AJ81" s="38">
        <f t="shared" ref="AJ81:AJ92" si="122">IF(ISERROR(AVERAGE(N81:P81)),0,AVERAGE(N81:P81))</f>
        <v>18433.333333333332</v>
      </c>
      <c r="AK81" s="39">
        <f t="shared" ref="AK81:AK92" si="123">IF(ISERROR(((Q81-AJ81)/AJ81)*100),0,((Q81-AJ81)/AJ81)*100)</f>
        <v>3.0741410488245999</v>
      </c>
      <c r="AL81" s="40">
        <f t="shared" ref="AL81:AL92" si="124">IF(AK81="","",IF(AK81&gt;15,1,IF(AK81&lt;5,3,2)))</f>
        <v>3</v>
      </c>
      <c r="AM81" s="38">
        <f t="shared" ref="AM81:AM92" si="125">IF(ISERROR(AVERAGE(R81:T81)),0,AVERAGE(R81:T81))</f>
        <v>17500</v>
      </c>
      <c r="AN81" s="39">
        <f t="shared" ref="AN81:AN92" si="126">IF(ISERROR(((U81-AM81)/AM81)*100),0,((U81-AM81)/AM81)*100)</f>
        <v>0</v>
      </c>
      <c r="AO81" s="40">
        <f t="shared" ref="AO81:AO92" si="127">IF(AN81="","",IF(AN81&gt;15,1,IF(AN81&lt;5,3,2)))</f>
        <v>3</v>
      </c>
      <c r="AP81" s="38">
        <f t="shared" ref="AP81:AP92" si="128">IF(ISERROR(AVERAGE(V81:X81)),0,AVERAGE(V81:X81))</f>
        <v>39316.666666666664</v>
      </c>
      <c r="AQ81" s="39">
        <f t="shared" ref="AQ81:AQ92" si="129">IF(ISERROR(((Y81-AP81)/AP81)*100),0,((Y81-AP81)/AP81)*100)</f>
        <v>9.3683764306909776</v>
      </c>
      <c r="AR81" s="40">
        <f t="shared" ref="AR81:AR92" si="130">IF(AQ81="","",IF(AQ81&gt;15,1,IF(AQ81&lt;5,3,2)))</f>
        <v>2</v>
      </c>
      <c r="AS81" s="38">
        <f t="shared" ref="AS81:AS92" si="131">IF(ISERROR(AVERAGE(Z81:AB81)),0,AVERAGE(Z81:AB81))</f>
        <v>31616.666666666668</v>
      </c>
      <c r="AT81" s="39">
        <f t="shared" ref="AT81:AT92" si="132">IF(ISERROR(((AC81-AS81)/AS81)*100),0,((AC81-AS81)/AS81)*100)</f>
        <v>-3.5318924617817644</v>
      </c>
      <c r="AU81" s="40">
        <f t="shared" ref="AU81:AU92" si="133">IF(AT81="","",IF(AT81&gt;15,1,IF(AT81&lt;5,3,2)))</f>
        <v>3</v>
      </c>
      <c r="AV81" s="42">
        <f>IF(ISERROR(AF81+AI81+AL81+AO81+AR81+AU81),"",AF81+AI81+AL81+AO81+AR81+AU81)</f>
        <v>17</v>
      </c>
      <c r="AW81" s="42" t="str">
        <f t="shared" ref="AW81:AW92" si="134">IF(AV81="","",IF(AV81&lt;=9,"RENTAN",IF(AV81&gt;13,"AMAN","WASPADA")))</f>
        <v>AMAN</v>
      </c>
      <c r="AX81" s="42" t="str">
        <f t="shared" ref="AX81:AX92" si="135">IF(AW81="","",IF(AW81="AMAN","3",IF(AW81="RENTAN","1","2")))</f>
        <v>3</v>
      </c>
    </row>
    <row r="82" spans="1:51" x14ac:dyDescent="0.35">
      <c r="A82" s="8">
        <v>2</v>
      </c>
      <c r="B82" s="9">
        <v>6306</v>
      </c>
      <c r="C82" s="10" t="s">
        <v>603</v>
      </c>
      <c r="D82" s="81">
        <v>6306020</v>
      </c>
      <c r="E82" s="93" t="s">
        <v>640</v>
      </c>
      <c r="F82" s="88">
        <f>F85+2000</f>
        <v>13000</v>
      </c>
      <c r="G82" s="88">
        <f>G85+2000</f>
        <v>13200</v>
      </c>
      <c r="H82" s="88">
        <f>H85+2000</f>
        <v>13500</v>
      </c>
      <c r="I82" s="88">
        <f>I85+2000</f>
        <v>13500</v>
      </c>
      <c r="J82" s="72">
        <f>J85+2500</f>
        <v>8500</v>
      </c>
      <c r="K82" s="72">
        <f>K85+2500</f>
        <v>8500</v>
      </c>
      <c r="L82" s="72">
        <f>L85+2500</f>
        <v>8500</v>
      </c>
      <c r="M82" s="72">
        <f>M85+2500</f>
        <v>8500</v>
      </c>
      <c r="N82" s="72">
        <f>N85+2000</f>
        <v>19100</v>
      </c>
      <c r="O82" s="72">
        <f>O85+2000</f>
        <v>19500</v>
      </c>
      <c r="P82" s="72">
        <f>P85+2000</f>
        <v>19700</v>
      </c>
      <c r="Q82" s="72">
        <f>Q85+2000</f>
        <v>20000</v>
      </c>
      <c r="R82" s="72">
        <f>R85+2500</f>
        <v>19500</v>
      </c>
      <c r="S82" s="72">
        <f>S85+2500</f>
        <v>19500</v>
      </c>
      <c r="T82" s="72">
        <f>T85+2500</f>
        <v>19500</v>
      </c>
      <c r="U82" s="72">
        <f>U85+2500</f>
        <v>19500</v>
      </c>
      <c r="V82" s="72">
        <f>V85+2000</f>
        <v>38300</v>
      </c>
      <c r="W82" s="72">
        <f>W85+2000</f>
        <v>38800</v>
      </c>
      <c r="X82" s="72">
        <f>X85+2000</f>
        <v>43850</v>
      </c>
      <c r="Y82" s="72">
        <f>Y85+2000</f>
        <v>44000</v>
      </c>
      <c r="Z82" s="72">
        <f>Z85+1000</f>
        <v>31700</v>
      </c>
      <c r="AA82" s="72">
        <f>AA85+1000</f>
        <v>32800</v>
      </c>
      <c r="AB82" s="72">
        <f>AB85+1000</f>
        <v>31850</v>
      </c>
      <c r="AC82" s="72">
        <f>AC85+1000</f>
        <v>31000</v>
      </c>
      <c r="AD82" s="38">
        <f t="shared" si="116"/>
        <v>13233.333333333334</v>
      </c>
      <c r="AE82" s="39">
        <f t="shared" si="117"/>
        <v>2.0151133501259402</v>
      </c>
      <c r="AF82" s="40">
        <f t="shared" si="118"/>
        <v>3</v>
      </c>
      <c r="AG82" s="38">
        <f t="shared" si="119"/>
        <v>8500</v>
      </c>
      <c r="AH82" s="39">
        <f t="shared" si="120"/>
        <v>0</v>
      </c>
      <c r="AI82" s="40">
        <f t="shared" si="121"/>
        <v>3</v>
      </c>
      <c r="AJ82" s="38">
        <f t="shared" si="122"/>
        <v>19433.333333333332</v>
      </c>
      <c r="AK82" s="39">
        <f t="shared" si="123"/>
        <v>2.9159519725557526</v>
      </c>
      <c r="AL82" s="40">
        <f t="shared" si="124"/>
        <v>3</v>
      </c>
      <c r="AM82" s="38">
        <f t="shared" si="125"/>
        <v>19500</v>
      </c>
      <c r="AN82" s="39">
        <f t="shared" si="126"/>
        <v>0</v>
      </c>
      <c r="AO82" s="40">
        <f t="shared" si="127"/>
        <v>3</v>
      </c>
      <c r="AP82" s="38">
        <f t="shared" si="128"/>
        <v>40316.666666666664</v>
      </c>
      <c r="AQ82" s="39">
        <f t="shared" si="129"/>
        <v>9.1360066143034384</v>
      </c>
      <c r="AR82" s="40">
        <f t="shared" si="130"/>
        <v>2</v>
      </c>
      <c r="AS82" s="38">
        <f t="shared" si="131"/>
        <v>32116.666666666668</v>
      </c>
      <c r="AT82" s="39">
        <f t="shared" si="132"/>
        <v>-3.4769071094966306</v>
      </c>
      <c r="AU82" s="40">
        <f t="shared" si="133"/>
        <v>3</v>
      </c>
      <c r="AV82" s="42">
        <f t="shared" ref="AV82:AV92" si="136">IF(ISERROR(AF82+AI82+AL82+AO82+AR82+AU82),"",AF82+AI82+AL82+AO82+AR82+AU82)</f>
        <v>17</v>
      </c>
      <c r="AW82" s="42" t="str">
        <f t="shared" si="134"/>
        <v>AMAN</v>
      </c>
      <c r="AX82" s="42" t="str">
        <f t="shared" si="135"/>
        <v>3</v>
      </c>
    </row>
    <row r="83" spans="1:51" x14ac:dyDescent="0.35">
      <c r="A83" s="8">
        <v>3</v>
      </c>
      <c r="B83" s="9">
        <v>6306</v>
      </c>
      <c r="C83" s="10" t="s">
        <v>603</v>
      </c>
      <c r="D83" s="81">
        <v>6306030</v>
      </c>
      <c r="E83" s="93" t="s">
        <v>641</v>
      </c>
      <c r="F83" s="88">
        <f t="shared" ref="F83:M83" si="137">F85</f>
        <v>11000</v>
      </c>
      <c r="G83" s="88">
        <f t="shared" si="137"/>
        <v>11200</v>
      </c>
      <c r="H83" s="88">
        <f t="shared" si="137"/>
        <v>11500</v>
      </c>
      <c r="I83" s="88">
        <f t="shared" si="137"/>
        <v>11500</v>
      </c>
      <c r="J83" s="72">
        <f t="shared" si="137"/>
        <v>6000</v>
      </c>
      <c r="K83" s="72">
        <f t="shared" si="137"/>
        <v>6000</v>
      </c>
      <c r="L83" s="72">
        <f t="shared" si="137"/>
        <v>6000</v>
      </c>
      <c r="M83" s="72">
        <f t="shared" si="137"/>
        <v>6000</v>
      </c>
      <c r="N83" s="72">
        <f>N85+100</f>
        <v>17200</v>
      </c>
      <c r="O83" s="72">
        <f>O85+100</f>
        <v>17600</v>
      </c>
      <c r="P83" s="72">
        <f>P85+100</f>
        <v>17800</v>
      </c>
      <c r="Q83" s="72">
        <f>Q85+100</f>
        <v>18100</v>
      </c>
      <c r="R83" s="72">
        <f>R85+500</f>
        <v>17500</v>
      </c>
      <c r="S83" s="72">
        <f>S85+500</f>
        <v>17500</v>
      </c>
      <c r="T83" s="72">
        <f>T85+500</f>
        <v>17500</v>
      </c>
      <c r="U83" s="72">
        <f>U85+500</f>
        <v>17500</v>
      </c>
      <c r="V83" s="72">
        <f>V85+1000</f>
        <v>37300</v>
      </c>
      <c r="W83" s="72">
        <f>W85+1000</f>
        <v>37800</v>
      </c>
      <c r="X83" s="72">
        <f>X85+1000</f>
        <v>42850</v>
      </c>
      <c r="Y83" s="72">
        <f>Y85+1000</f>
        <v>43000</v>
      </c>
      <c r="Z83" s="72">
        <f>Z85+500</f>
        <v>31200</v>
      </c>
      <c r="AA83" s="72">
        <f>AA85+500</f>
        <v>32300</v>
      </c>
      <c r="AB83" s="72">
        <f>AB85+500</f>
        <v>31350</v>
      </c>
      <c r="AC83" s="72">
        <f>AC85+500</f>
        <v>30500</v>
      </c>
      <c r="AD83" s="38">
        <f t="shared" si="116"/>
        <v>11233.333333333334</v>
      </c>
      <c r="AE83" s="39">
        <f t="shared" si="117"/>
        <v>2.3738872403560776</v>
      </c>
      <c r="AF83" s="40">
        <f t="shared" si="118"/>
        <v>3</v>
      </c>
      <c r="AG83" s="38">
        <f t="shared" si="119"/>
        <v>6000</v>
      </c>
      <c r="AH83" s="39">
        <f t="shared" si="120"/>
        <v>0</v>
      </c>
      <c r="AI83" s="40">
        <f t="shared" si="121"/>
        <v>3</v>
      </c>
      <c r="AJ83" s="38">
        <f t="shared" si="122"/>
        <v>17533.333333333332</v>
      </c>
      <c r="AK83" s="39">
        <f t="shared" si="123"/>
        <v>3.2319391634981058</v>
      </c>
      <c r="AL83" s="40">
        <f t="shared" si="124"/>
        <v>3</v>
      </c>
      <c r="AM83" s="38">
        <f t="shared" si="125"/>
        <v>17500</v>
      </c>
      <c r="AN83" s="39">
        <f t="shared" si="126"/>
        <v>0</v>
      </c>
      <c r="AO83" s="40">
        <f t="shared" si="127"/>
        <v>3</v>
      </c>
      <c r="AP83" s="38">
        <f t="shared" si="128"/>
        <v>39316.666666666664</v>
      </c>
      <c r="AQ83" s="39">
        <f t="shared" si="129"/>
        <v>9.3683764306909776</v>
      </c>
      <c r="AR83" s="40">
        <f t="shared" si="130"/>
        <v>2</v>
      </c>
      <c r="AS83" s="38">
        <f t="shared" si="131"/>
        <v>31616.666666666668</v>
      </c>
      <c r="AT83" s="39">
        <f t="shared" si="132"/>
        <v>-3.5318924617817644</v>
      </c>
      <c r="AU83" s="40">
        <f t="shared" si="133"/>
        <v>3</v>
      </c>
      <c r="AV83" s="42">
        <f t="shared" si="136"/>
        <v>17</v>
      </c>
      <c r="AW83" s="42" t="str">
        <f t="shared" si="134"/>
        <v>AMAN</v>
      </c>
      <c r="AX83" s="42" t="str">
        <f t="shared" si="135"/>
        <v>3</v>
      </c>
    </row>
    <row r="84" spans="1:51" x14ac:dyDescent="0.35">
      <c r="A84" s="8">
        <v>4</v>
      </c>
      <c r="B84" s="9">
        <v>6306</v>
      </c>
      <c r="C84" s="10" t="s">
        <v>603</v>
      </c>
      <c r="D84" s="81">
        <v>6306040</v>
      </c>
      <c r="E84" s="93" t="s">
        <v>642</v>
      </c>
      <c r="F84" s="88">
        <f>F85+500</f>
        <v>11500</v>
      </c>
      <c r="G84" s="88">
        <f>G85+500</f>
        <v>11700</v>
      </c>
      <c r="H84" s="88">
        <f>H85+500</f>
        <v>12000</v>
      </c>
      <c r="I84" s="88">
        <f>I85+500</f>
        <v>12000</v>
      </c>
      <c r="J84" s="72">
        <f>J85+2000</f>
        <v>8000</v>
      </c>
      <c r="K84" s="72">
        <f>K85+2000</f>
        <v>8000</v>
      </c>
      <c r="L84" s="72">
        <f>L85+2000</f>
        <v>8000</v>
      </c>
      <c r="M84" s="72">
        <f>M85+2000</f>
        <v>8000</v>
      </c>
      <c r="N84" s="72">
        <f t="shared" ref="N84:AC84" si="138">N85</f>
        <v>17100</v>
      </c>
      <c r="O84" s="72">
        <f t="shared" si="138"/>
        <v>17500</v>
      </c>
      <c r="P84" s="72">
        <f t="shared" si="138"/>
        <v>17700</v>
      </c>
      <c r="Q84" s="72">
        <f t="shared" si="138"/>
        <v>18000</v>
      </c>
      <c r="R84" s="72">
        <f t="shared" si="138"/>
        <v>17000</v>
      </c>
      <c r="S84" s="72">
        <f t="shared" si="138"/>
        <v>17000</v>
      </c>
      <c r="T84" s="72">
        <f t="shared" si="138"/>
        <v>17000</v>
      </c>
      <c r="U84" s="72">
        <f t="shared" si="138"/>
        <v>17000</v>
      </c>
      <c r="V84" s="72">
        <f t="shared" si="138"/>
        <v>36300</v>
      </c>
      <c r="W84" s="72">
        <f t="shared" si="138"/>
        <v>36800</v>
      </c>
      <c r="X84" s="72">
        <f t="shared" si="138"/>
        <v>41850</v>
      </c>
      <c r="Y84" s="72">
        <f t="shared" si="138"/>
        <v>42000</v>
      </c>
      <c r="Z84" s="72">
        <f t="shared" si="138"/>
        <v>30700</v>
      </c>
      <c r="AA84" s="72">
        <f t="shared" si="138"/>
        <v>31800</v>
      </c>
      <c r="AB84" s="72">
        <f t="shared" si="138"/>
        <v>30850</v>
      </c>
      <c r="AC84" s="72">
        <f t="shared" si="138"/>
        <v>30000</v>
      </c>
      <c r="AD84" s="38">
        <f t="shared" si="116"/>
        <v>11733.333333333334</v>
      </c>
      <c r="AE84" s="39">
        <f t="shared" si="117"/>
        <v>2.2727272727272676</v>
      </c>
      <c r="AF84" s="40">
        <f t="shared" si="118"/>
        <v>3</v>
      </c>
      <c r="AG84" s="38">
        <f t="shared" si="119"/>
        <v>8000</v>
      </c>
      <c r="AH84" s="39">
        <f t="shared" si="120"/>
        <v>0</v>
      </c>
      <c r="AI84" s="40">
        <f t="shared" si="121"/>
        <v>3</v>
      </c>
      <c r="AJ84" s="38">
        <f t="shared" si="122"/>
        <v>17433.333333333332</v>
      </c>
      <c r="AK84" s="39">
        <f t="shared" si="123"/>
        <v>3.2504780114722824</v>
      </c>
      <c r="AL84" s="40">
        <f t="shared" si="124"/>
        <v>3</v>
      </c>
      <c r="AM84" s="38">
        <f t="shared" si="125"/>
        <v>17000</v>
      </c>
      <c r="AN84" s="39">
        <f t="shared" si="126"/>
        <v>0</v>
      </c>
      <c r="AO84" s="40">
        <f t="shared" si="127"/>
        <v>3</v>
      </c>
      <c r="AP84" s="38">
        <f t="shared" si="128"/>
        <v>38316.666666666664</v>
      </c>
      <c r="AQ84" s="39">
        <f t="shared" si="129"/>
        <v>9.6128751631144045</v>
      </c>
      <c r="AR84" s="40">
        <f t="shared" si="130"/>
        <v>2</v>
      </c>
      <c r="AS84" s="38">
        <f t="shared" si="131"/>
        <v>31116.666666666668</v>
      </c>
      <c r="AT84" s="39">
        <f t="shared" si="132"/>
        <v>-3.5886448848419961</v>
      </c>
      <c r="AU84" s="40">
        <f t="shared" si="133"/>
        <v>3</v>
      </c>
      <c r="AV84" s="42">
        <f t="shared" si="136"/>
        <v>17</v>
      </c>
      <c r="AW84" s="42" t="str">
        <f t="shared" si="134"/>
        <v>AMAN</v>
      </c>
      <c r="AX84" s="42" t="str">
        <f t="shared" si="135"/>
        <v>3</v>
      </c>
    </row>
    <row r="85" spans="1:51" s="211" customFormat="1" x14ac:dyDescent="0.35">
      <c r="A85" s="200">
        <v>5</v>
      </c>
      <c r="B85" s="201">
        <v>6306</v>
      </c>
      <c r="C85" s="202" t="s">
        <v>603</v>
      </c>
      <c r="D85" s="203">
        <v>6306050</v>
      </c>
      <c r="E85" s="204" t="s">
        <v>643</v>
      </c>
      <c r="F85" s="205">
        <v>11000</v>
      </c>
      <c r="G85" s="205">
        <v>11200</v>
      </c>
      <c r="H85" s="205">
        <v>11500</v>
      </c>
      <c r="I85" s="205">
        <v>11500</v>
      </c>
      <c r="J85" s="206">
        <v>6000</v>
      </c>
      <c r="K85" s="206">
        <v>6000</v>
      </c>
      <c r="L85" s="206">
        <v>6000</v>
      </c>
      <c r="M85" s="206">
        <v>6000</v>
      </c>
      <c r="N85" s="206">
        <v>17100</v>
      </c>
      <c r="O85" s="206">
        <v>17500</v>
      </c>
      <c r="P85" s="206">
        <v>17700</v>
      </c>
      <c r="Q85" s="206">
        <v>18000</v>
      </c>
      <c r="R85" s="206">
        <v>17000</v>
      </c>
      <c r="S85" s="206">
        <v>17000</v>
      </c>
      <c r="T85" s="206">
        <v>17000</v>
      </c>
      <c r="U85" s="206">
        <v>17000</v>
      </c>
      <c r="V85" s="206">
        <v>36300</v>
      </c>
      <c r="W85" s="206">
        <v>36800</v>
      </c>
      <c r="X85" s="206">
        <v>41850</v>
      </c>
      <c r="Y85" s="206">
        <v>42000</v>
      </c>
      <c r="Z85" s="206">
        <v>30700</v>
      </c>
      <c r="AA85" s="206">
        <v>31800</v>
      </c>
      <c r="AB85" s="206">
        <v>30850</v>
      </c>
      <c r="AC85" s="206">
        <v>30000</v>
      </c>
      <c r="AD85" s="207">
        <f t="shared" si="116"/>
        <v>11233.333333333334</v>
      </c>
      <c r="AE85" s="208">
        <f t="shared" si="117"/>
        <v>2.3738872403560776</v>
      </c>
      <c r="AF85" s="209">
        <f t="shared" si="118"/>
        <v>3</v>
      </c>
      <c r="AG85" s="207">
        <f t="shared" si="119"/>
        <v>6000</v>
      </c>
      <c r="AH85" s="208">
        <f t="shared" si="120"/>
        <v>0</v>
      </c>
      <c r="AI85" s="209">
        <f t="shared" si="121"/>
        <v>3</v>
      </c>
      <c r="AJ85" s="207">
        <f t="shared" si="122"/>
        <v>17433.333333333332</v>
      </c>
      <c r="AK85" s="208">
        <f t="shared" si="123"/>
        <v>3.2504780114722824</v>
      </c>
      <c r="AL85" s="209">
        <f t="shared" si="124"/>
        <v>3</v>
      </c>
      <c r="AM85" s="207">
        <f t="shared" si="125"/>
        <v>17000</v>
      </c>
      <c r="AN85" s="208">
        <f t="shared" si="126"/>
        <v>0</v>
      </c>
      <c r="AO85" s="209">
        <f t="shared" si="127"/>
        <v>3</v>
      </c>
      <c r="AP85" s="207">
        <f t="shared" si="128"/>
        <v>38316.666666666664</v>
      </c>
      <c r="AQ85" s="208">
        <f t="shared" si="129"/>
        <v>9.6128751631144045</v>
      </c>
      <c r="AR85" s="209">
        <f t="shared" si="130"/>
        <v>2</v>
      </c>
      <c r="AS85" s="207">
        <f t="shared" si="131"/>
        <v>31116.666666666668</v>
      </c>
      <c r="AT85" s="208">
        <f t="shared" si="132"/>
        <v>-3.5886448848419961</v>
      </c>
      <c r="AU85" s="209">
        <f t="shared" si="133"/>
        <v>3</v>
      </c>
      <c r="AV85" s="210">
        <f t="shared" si="136"/>
        <v>17</v>
      </c>
      <c r="AW85" s="210" t="str">
        <f t="shared" si="134"/>
        <v>AMAN</v>
      </c>
      <c r="AX85" s="210" t="str">
        <f t="shared" si="135"/>
        <v>3</v>
      </c>
    </row>
    <row r="86" spans="1:51" x14ac:dyDescent="0.35">
      <c r="A86" s="8">
        <v>6</v>
      </c>
      <c r="B86" s="9">
        <v>6306</v>
      </c>
      <c r="C86" s="10" t="s">
        <v>603</v>
      </c>
      <c r="D86" s="81">
        <v>6306060</v>
      </c>
      <c r="E86" s="93" t="s">
        <v>644</v>
      </c>
      <c r="F86" s="88">
        <f>F85</f>
        <v>11000</v>
      </c>
      <c r="G86" s="88">
        <f>G85</f>
        <v>11200</v>
      </c>
      <c r="H86" s="88">
        <f>H85</f>
        <v>11500</v>
      </c>
      <c r="I86" s="88">
        <f>I85</f>
        <v>11500</v>
      </c>
      <c r="J86" s="72">
        <f>J85+2000</f>
        <v>8000</v>
      </c>
      <c r="K86" s="72">
        <f>K85+2000</f>
        <v>8000</v>
      </c>
      <c r="L86" s="72">
        <f>L85+2000</f>
        <v>8000</v>
      </c>
      <c r="M86" s="72">
        <f>M85+2000</f>
        <v>8000</v>
      </c>
      <c r="N86" s="72">
        <f t="shared" ref="N86:Y86" si="139">N85</f>
        <v>17100</v>
      </c>
      <c r="O86" s="72">
        <f t="shared" si="139"/>
        <v>17500</v>
      </c>
      <c r="P86" s="72">
        <f t="shared" si="139"/>
        <v>17700</v>
      </c>
      <c r="Q86" s="72">
        <f t="shared" si="139"/>
        <v>18000</v>
      </c>
      <c r="R86" s="72">
        <f t="shared" si="139"/>
        <v>17000</v>
      </c>
      <c r="S86" s="72">
        <f t="shared" si="139"/>
        <v>17000</v>
      </c>
      <c r="T86" s="72">
        <f t="shared" si="139"/>
        <v>17000</v>
      </c>
      <c r="U86" s="72">
        <f t="shared" si="139"/>
        <v>17000</v>
      </c>
      <c r="V86" s="72">
        <f t="shared" si="139"/>
        <v>36300</v>
      </c>
      <c r="W86" s="72">
        <f t="shared" si="139"/>
        <v>36800</v>
      </c>
      <c r="X86" s="72">
        <f t="shared" si="139"/>
        <v>41850</v>
      </c>
      <c r="Y86" s="72">
        <f t="shared" si="139"/>
        <v>42000</v>
      </c>
      <c r="Z86" s="72">
        <f>Z85-500</f>
        <v>30200</v>
      </c>
      <c r="AA86" s="72">
        <f>AA85-500</f>
        <v>31300</v>
      </c>
      <c r="AB86" s="72">
        <f>AB85-500</f>
        <v>30350</v>
      </c>
      <c r="AC86" s="72">
        <f>AC85-500</f>
        <v>29500</v>
      </c>
      <c r="AD86" s="38">
        <f t="shared" si="116"/>
        <v>11233.333333333334</v>
      </c>
      <c r="AE86" s="39">
        <f t="shared" si="117"/>
        <v>2.3738872403560776</v>
      </c>
      <c r="AF86" s="40">
        <f t="shared" si="118"/>
        <v>3</v>
      </c>
      <c r="AG86" s="38">
        <f t="shared" si="119"/>
        <v>8000</v>
      </c>
      <c r="AH86" s="39">
        <f t="shared" si="120"/>
        <v>0</v>
      </c>
      <c r="AI86" s="40">
        <f t="shared" si="121"/>
        <v>3</v>
      </c>
      <c r="AJ86" s="38">
        <f t="shared" si="122"/>
        <v>17433.333333333332</v>
      </c>
      <c r="AK86" s="39">
        <f t="shared" si="123"/>
        <v>3.2504780114722824</v>
      </c>
      <c r="AL86" s="40">
        <f t="shared" si="124"/>
        <v>3</v>
      </c>
      <c r="AM86" s="38">
        <f t="shared" si="125"/>
        <v>17000</v>
      </c>
      <c r="AN86" s="39">
        <f t="shared" si="126"/>
        <v>0</v>
      </c>
      <c r="AO86" s="40">
        <f t="shared" si="127"/>
        <v>3</v>
      </c>
      <c r="AP86" s="38">
        <f t="shared" si="128"/>
        <v>38316.666666666664</v>
      </c>
      <c r="AQ86" s="39">
        <f t="shared" si="129"/>
        <v>9.6128751631144045</v>
      </c>
      <c r="AR86" s="40">
        <f t="shared" si="130"/>
        <v>2</v>
      </c>
      <c r="AS86" s="38">
        <f t="shared" si="131"/>
        <v>30616.666666666668</v>
      </c>
      <c r="AT86" s="39">
        <f t="shared" si="132"/>
        <v>-3.6472509526401784</v>
      </c>
      <c r="AU86" s="40">
        <f t="shared" si="133"/>
        <v>3</v>
      </c>
      <c r="AV86" s="42">
        <f t="shared" si="136"/>
        <v>17</v>
      </c>
      <c r="AW86" s="42" t="str">
        <f t="shared" si="134"/>
        <v>AMAN</v>
      </c>
      <c r="AX86" s="42" t="str">
        <f t="shared" si="135"/>
        <v>3</v>
      </c>
    </row>
    <row r="87" spans="1:51" x14ac:dyDescent="0.35">
      <c r="A87" s="8">
        <v>7</v>
      </c>
      <c r="B87" s="9">
        <v>6306</v>
      </c>
      <c r="C87" s="10" t="s">
        <v>603</v>
      </c>
      <c r="D87" s="81">
        <v>6306070</v>
      </c>
      <c r="E87" s="93" t="s">
        <v>645</v>
      </c>
      <c r="F87" s="88">
        <f>F85</f>
        <v>11000</v>
      </c>
      <c r="G87" s="88">
        <f>G85</f>
        <v>11200</v>
      </c>
      <c r="H87" s="88">
        <f>H85</f>
        <v>11500</v>
      </c>
      <c r="I87" s="88">
        <f>I85</f>
        <v>11500</v>
      </c>
      <c r="J87" s="72">
        <f>J85+2000</f>
        <v>8000</v>
      </c>
      <c r="K87" s="72">
        <f>K85+2000</f>
        <v>8000</v>
      </c>
      <c r="L87" s="72">
        <f>L85+2000</f>
        <v>8000</v>
      </c>
      <c r="M87" s="72">
        <f>M85+2000</f>
        <v>8000</v>
      </c>
      <c r="N87" s="72">
        <f t="shared" ref="N87:U87" si="140">N85</f>
        <v>17100</v>
      </c>
      <c r="O87" s="72">
        <f t="shared" si="140"/>
        <v>17500</v>
      </c>
      <c r="P87" s="72">
        <f t="shared" si="140"/>
        <v>17700</v>
      </c>
      <c r="Q87" s="72">
        <f t="shared" si="140"/>
        <v>18000</v>
      </c>
      <c r="R87" s="72">
        <f t="shared" si="140"/>
        <v>17000</v>
      </c>
      <c r="S87" s="72">
        <f t="shared" si="140"/>
        <v>17000</v>
      </c>
      <c r="T87" s="72">
        <f t="shared" si="140"/>
        <v>17000</v>
      </c>
      <c r="U87" s="72">
        <f t="shared" si="140"/>
        <v>17000</v>
      </c>
      <c r="V87" s="72">
        <f t="shared" ref="V87:Y89" si="141">V85+1000</f>
        <v>37300</v>
      </c>
      <c r="W87" s="72">
        <f t="shared" si="141"/>
        <v>37800</v>
      </c>
      <c r="X87" s="72">
        <f t="shared" si="141"/>
        <v>42850</v>
      </c>
      <c r="Y87" s="72">
        <f t="shared" si="141"/>
        <v>43000</v>
      </c>
      <c r="Z87" s="72">
        <f>Z85</f>
        <v>30700</v>
      </c>
      <c r="AA87" s="72">
        <f>AA85</f>
        <v>31800</v>
      </c>
      <c r="AB87" s="72">
        <f>AB85</f>
        <v>30850</v>
      </c>
      <c r="AC87" s="72">
        <f>AC85</f>
        <v>30000</v>
      </c>
      <c r="AD87" s="38">
        <f t="shared" si="116"/>
        <v>11233.333333333334</v>
      </c>
      <c r="AE87" s="39">
        <f t="shared" si="117"/>
        <v>2.3738872403560776</v>
      </c>
      <c r="AF87" s="40">
        <f t="shared" si="118"/>
        <v>3</v>
      </c>
      <c r="AG87" s="38">
        <f t="shared" si="119"/>
        <v>8000</v>
      </c>
      <c r="AH87" s="39">
        <f t="shared" si="120"/>
        <v>0</v>
      </c>
      <c r="AI87" s="40">
        <f t="shared" si="121"/>
        <v>3</v>
      </c>
      <c r="AJ87" s="38">
        <f t="shared" si="122"/>
        <v>17433.333333333332</v>
      </c>
      <c r="AK87" s="39">
        <f t="shared" si="123"/>
        <v>3.2504780114722824</v>
      </c>
      <c r="AL87" s="40">
        <f t="shared" si="124"/>
        <v>3</v>
      </c>
      <c r="AM87" s="38">
        <f t="shared" si="125"/>
        <v>17000</v>
      </c>
      <c r="AN87" s="39">
        <f t="shared" si="126"/>
        <v>0</v>
      </c>
      <c r="AO87" s="40">
        <f t="shared" si="127"/>
        <v>3</v>
      </c>
      <c r="AP87" s="38">
        <f t="shared" si="128"/>
        <v>39316.666666666664</v>
      </c>
      <c r="AQ87" s="39">
        <f t="shared" si="129"/>
        <v>9.3683764306909776</v>
      </c>
      <c r="AR87" s="40">
        <f t="shared" si="130"/>
        <v>2</v>
      </c>
      <c r="AS87" s="38">
        <f t="shared" si="131"/>
        <v>31116.666666666668</v>
      </c>
      <c r="AT87" s="39">
        <f t="shared" si="132"/>
        <v>-3.5886448848419961</v>
      </c>
      <c r="AU87" s="40">
        <f t="shared" si="133"/>
        <v>3</v>
      </c>
      <c r="AV87" s="42">
        <f t="shared" si="136"/>
        <v>17</v>
      </c>
      <c r="AW87" s="42" t="str">
        <f t="shared" si="134"/>
        <v>AMAN</v>
      </c>
      <c r="AX87" s="42" t="str">
        <f t="shared" si="135"/>
        <v>3</v>
      </c>
    </row>
    <row r="88" spans="1:51" x14ac:dyDescent="0.35">
      <c r="A88" s="8">
        <v>8</v>
      </c>
      <c r="B88" s="9">
        <v>6306</v>
      </c>
      <c r="C88" s="10" t="s">
        <v>603</v>
      </c>
      <c r="D88" s="81">
        <v>6306080</v>
      </c>
      <c r="E88" s="93" t="s">
        <v>646</v>
      </c>
      <c r="F88" s="88">
        <f>F85+500</f>
        <v>11500</v>
      </c>
      <c r="G88" s="88">
        <f>G85+500</f>
        <v>11700</v>
      </c>
      <c r="H88" s="88">
        <f>H85+500</f>
        <v>12000</v>
      </c>
      <c r="I88" s="88">
        <f>I85+500</f>
        <v>12000</v>
      </c>
      <c r="J88" s="72">
        <f>J85+2000</f>
        <v>8000</v>
      </c>
      <c r="K88" s="72">
        <f>K85+2000</f>
        <v>8000</v>
      </c>
      <c r="L88" s="72">
        <f>L85+2000</f>
        <v>8000</v>
      </c>
      <c r="M88" s="72">
        <f>M85+2000</f>
        <v>8000</v>
      </c>
      <c r="N88" s="72">
        <f t="shared" ref="N88:U88" si="142">N85</f>
        <v>17100</v>
      </c>
      <c r="O88" s="72">
        <f t="shared" si="142"/>
        <v>17500</v>
      </c>
      <c r="P88" s="72">
        <f t="shared" si="142"/>
        <v>17700</v>
      </c>
      <c r="Q88" s="72">
        <f t="shared" si="142"/>
        <v>18000</v>
      </c>
      <c r="R88" s="72">
        <f t="shared" si="142"/>
        <v>17000</v>
      </c>
      <c r="S88" s="72">
        <f t="shared" si="142"/>
        <v>17000</v>
      </c>
      <c r="T88" s="72">
        <f t="shared" si="142"/>
        <v>17000</v>
      </c>
      <c r="U88" s="72">
        <f t="shared" si="142"/>
        <v>17000</v>
      </c>
      <c r="V88" s="72">
        <f t="shared" si="141"/>
        <v>37300</v>
      </c>
      <c r="W88" s="72">
        <f t="shared" si="141"/>
        <v>37800</v>
      </c>
      <c r="X88" s="72">
        <f t="shared" si="141"/>
        <v>42850</v>
      </c>
      <c r="Y88" s="72">
        <f t="shared" si="141"/>
        <v>43000</v>
      </c>
      <c r="Z88" s="72">
        <f>Z85</f>
        <v>30700</v>
      </c>
      <c r="AA88" s="72">
        <f>AA85</f>
        <v>31800</v>
      </c>
      <c r="AB88" s="72">
        <f>AB85</f>
        <v>30850</v>
      </c>
      <c r="AC88" s="72">
        <f>AC85</f>
        <v>30000</v>
      </c>
      <c r="AD88" s="38">
        <f t="shared" si="116"/>
        <v>11733.333333333334</v>
      </c>
      <c r="AE88" s="39">
        <f t="shared" si="117"/>
        <v>2.2727272727272676</v>
      </c>
      <c r="AF88" s="40">
        <f t="shared" si="118"/>
        <v>3</v>
      </c>
      <c r="AG88" s="38">
        <f t="shared" si="119"/>
        <v>8000</v>
      </c>
      <c r="AH88" s="39">
        <f t="shared" si="120"/>
        <v>0</v>
      </c>
      <c r="AI88" s="40">
        <f t="shared" si="121"/>
        <v>3</v>
      </c>
      <c r="AJ88" s="38">
        <f t="shared" si="122"/>
        <v>17433.333333333332</v>
      </c>
      <c r="AK88" s="39">
        <f t="shared" si="123"/>
        <v>3.2504780114722824</v>
      </c>
      <c r="AL88" s="40">
        <f t="shared" si="124"/>
        <v>3</v>
      </c>
      <c r="AM88" s="38">
        <f t="shared" si="125"/>
        <v>17000</v>
      </c>
      <c r="AN88" s="39">
        <f t="shared" si="126"/>
        <v>0</v>
      </c>
      <c r="AO88" s="40">
        <f t="shared" si="127"/>
        <v>3</v>
      </c>
      <c r="AP88" s="38">
        <f t="shared" si="128"/>
        <v>39316.666666666664</v>
      </c>
      <c r="AQ88" s="39">
        <f t="shared" si="129"/>
        <v>9.3683764306909776</v>
      </c>
      <c r="AR88" s="40">
        <f t="shared" si="130"/>
        <v>2</v>
      </c>
      <c r="AS88" s="38">
        <f t="shared" si="131"/>
        <v>31116.666666666668</v>
      </c>
      <c r="AT88" s="39">
        <f t="shared" si="132"/>
        <v>-3.5886448848419961</v>
      </c>
      <c r="AU88" s="40">
        <f t="shared" si="133"/>
        <v>3</v>
      </c>
      <c r="AV88" s="42">
        <f t="shared" si="136"/>
        <v>17</v>
      </c>
      <c r="AW88" s="42" t="str">
        <f t="shared" si="134"/>
        <v>AMAN</v>
      </c>
      <c r="AX88" s="42" t="str">
        <f t="shared" si="135"/>
        <v>3</v>
      </c>
    </row>
    <row r="89" spans="1:51" x14ac:dyDescent="0.35">
      <c r="A89" s="8">
        <v>9</v>
      </c>
      <c r="B89" s="9">
        <v>6306</v>
      </c>
      <c r="C89" s="10" t="s">
        <v>603</v>
      </c>
      <c r="D89" s="81">
        <v>6306090</v>
      </c>
      <c r="E89" s="93" t="s">
        <v>647</v>
      </c>
      <c r="F89" s="88">
        <f>F85+1000</f>
        <v>12000</v>
      </c>
      <c r="G89" s="88">
        <f>G85+1000</f>
        <v>12200</v>
      </c>
      <c r="H89" s="88">
        <f>H85+1000</f>
        <v>12500</v>
      </c>
      <c r="I89" s="88">
        <f>I85+1000</f>
        <v>12500</v>
      </c>
      <c r="J89" s="72">
        <f>J85+2000</f>
        <v>8000</v>
      </c>
      <c r="K89" s="72">
        <f>K85+2000</f>
        <v>8000</v>
      </c>
      <c r="L89" s="72">
        <f>L85+2000</f>
        <v>8000</v>
      </c>
      <c r="M89" s="72">
        <f>M85+2000</f>
        <v>8000</v>
      </c>
      <c r="N89" s="72">
        <f t="shared" ref="N89:U89" si="143">N85</f>
        <v>17100</v>
      </c>
      <c r="O89" s="72">
        <f t="shared" si="143"/>
        <v>17500</v>
      </c>
      <c r="P89" s="72">
        <f t="shared" si="143"/>
        <v>17700</v>
      </c>
      <c r="Q89" s="72">
        <f t="shared" si="143"/>
        <v>18000</v>
      </c>
      <c r="R89" s="72">
        <f t="shared" si="143"/>
        <v>17000</v>
      </c>
      <c r="S89" s="72">
        <f t="shared" si="143"/>
        <v>17000</v>
      </c>
      <c r="T89" s="72">
        <f t="shared" si="143"/>
        <v>17000</v>
      </c>
      <c r="U89" s="72">
        <f t="shared" si="143"/>
        <v>17000</v>
      </c>
      <c r="V89" s="72">
        <f t="shared" si="141"/>
        <v>38300</v>
      </c>
      <c r="W89" s="72">
        <f t="shared" si="141"/>
        <v>38800</v>
      </c>
      <c r="X89" s="72">
        <f t="shared" si="141"/>
        <v>43850</v>
      </c>
      <c r="Y89" s="72">
        <f t="shared" si="141"/>
        <v>44000</v>
      </c>
      <c r="Z89" s="72">
        <f>Z85</f>
        <v>30700</v>
      </c>
      <c r="AA89" s="72">
        <f>AA85</f>
        <v>31800</v>
      </c>
      <c r="AB89" s="72">
        <f>AB85</f>
        <v>30850</v>
      </c>
      <c r="AC89" s="72">
        <f>AC85</f>
        <v>30000</v>
      </c>
      <c r="AD89" s="38">
        <f t="shared" si="116"/>
        <v>12233.333333333334</v>
      </c>
      <c r="AE89" s="39">
        <f t="shared" si="117"/>
        <v>2.1798365122615753</v>
      </c>
      <c r="AF89" s="40">
        <f t="shared" si="118"/>
        <v>3</v>
      </c>
      <c r="AG89" s="38">
        <f t="shared" si="119"/>
        <v>8000</v>
      </c>
      <c r="AH89" s="39">
        <f t="shared" si="120"/>
        <v>0</v>
      </c>
      <c r="AI89" s="40">
        <f t="shared" si="121"/>
        <v>3</v>
      </c>
      <c r="AJ89" s="38">
        <f t="shared" si="122"/>
        <v>17433.333333333332</v>
      </c>
      <c r="AK89" s="39">
        <f t="shared" si="123"/>
        <v>3.2504780114722824</v>
      </c>
      <c r="AL89" s="40">
        <f t="shared" si="124"/>
        <v>3</v>
      </c>
      <c r="AM89" s="38">
        <f t="shared" si="125"/>
        <v>17000</v>
      </c>
      <c r="AN89" s="39">
        <f t="shared" si="126"/>
        <v>0</v>
      </c>
      <c r="AO89" s="40">
        <f t="shared" si="127"/>
        <v>3</v>
      </c>
      <c r="AP89" s="38">
        <f t="shared" si="128"/>
        <v>40316.666666666664</v>
      </c>
      <c r="AQ89" s="39">
        <f t="shared" si="129"/>
        <v>9.1360066143034384</v>
      </c>
      <c r="AR89" s="40">
        <f t="shared" si="130"/>
        <v>2</v>
      </c>
      <c r="AS89" s="38">
        <f t="shared" si="131"/>
        <v>31116.666666666668</v>
      </c>
      <c r="AT89" s="39">
        <f t="shared" si="132"/>
        <v>-3.5886448848419961</v>
      </c>
      <c r="AU89" s="40">
        <f t="shared" si="133"/>
        <v>3</v>
      </c>
      <c r="AV89" s="42">
        <f t="shared" si="136"/>
        <v>17</v>
      </c>
      <c r="AW89" s="42" t="str">
        <f t="shared" si="134"/>
        <v>AMAN</v>
      </c>
      <c r="AX89" s="42" t="str">
        <f t="shared" si="135"/>
        <v>3</v>
      </c>
    </row>
    <row r="90" spans="1:51" x14ac:dyDescent="0.35">
      <c r="A90" s="8">
        <v>10</v>
      </c>
      <c r="B90" s="9">
        <v>6306</v>
      </c>
      <c r="C90" s="10" t="s">
        <v>603</v>
      </c>
      <c r="D90" s="81">
        <v>6306091</v>
      </c>
      <c r="E90" s="93" t="s">
        <v>648</v>
      </c>
      <c r="F90" s="88">
        <f>F85+1500</f>
        <v>12500</v>
      </c>
      <c r="G90" s="88">
        <f>G85+1500</f>
        <v>12700</v>
      </c>
      <c r="H90" s="88">
        <f>H85+1500</f>
        <v>13000</v>
      </c>
      <c r="I90" s="88">
        <f>I85+1500</f>
        <v>13000</v>
      </c>
      <c r="J90" s="72">
        <f>J85+2500</f>
        <v>8500</v>
      </c>
      <c r="K90" s="72">
        <f>K85+2500</f>
        <v>8500</v>
      </c>
      <c r="L90" s="72">
        <f>L85+2500</f>
        <v>8500</v>
      </c>
      <c r="M90" s="72">
        <f>M85+2500</f>
        <v>8500</v>
      </c>
      <c r="N90" s="72">
        <f>N85+2000</f>
        <v>19100</v>
      </c>
      <c r="O90" s="72">
        <f>O85+2000</f>
        <v>19500</v>
      </c>
      <c r="P90" s="72">
        <f>P85+2000</f>
        <v>19700</v>
      </c>
      <c r="Q90" s="72">
        <f>Q85+2000</f>
        <v>20000</v>
      </c>
      <c r="R90" s="72">
        <f>R85+2500</f>
        <v>19500</v>
      </c>
      <c r="S90" s="72">
        <f>S85+2500</f>
        <v>19500</v>
      </c>
      <c r="T90" s="72">
        <f>T85+2500</f>
        <v>19500</v>
      </c>
      <c r="U90" s="72">
        <f>U85+2500</f>
        <v>19500</v>
      </c>
      <c r="V90" s="72">
        <f>V88+2000</f>
        <v>39300</v>
      </c>
      <c r="W90" s="72">
        <f>W88+2000</f>
        <v>39800</v>
      </c>
      <c r="X90" s="72">
        <f>X88+2000</f>
        <v>44850</v>
      </c>
      <c r="Y90" s="72">
        <f>Y88+2000</f>
        <v>45000</v>
      </c>
      <c r="Z90" s="72">
        <f>Z85+1000</f>
        <v>31700</v>
      </c>
      <c r="AA90" s="72">
        <f>AA85+1000</f>
        <v>32800</v>
      </c>
      <c r="AB90" s="72">
        <f>AB85+1000</f>
        <v>31850</v>
      </c>
      <c r="AC90" s="72">
        <f>AC85+1000</f>
        <v>31000</v>
      </c>
      <c r="AD90" s="38">
        <f t="shared" si="116"/>
        <v>12733.333333333334</v>
      </c>
      <c r="AE90" s="39">
        <f t="shared" si="117"/>
        <v>2.0942408376963302</v>
      </c>
      <c r="AF90" s="40">
        <f t="shared" si="118"/>
        <v>3</v>
      </c>
      <c r="AG90" s="38">
        <f t="shared" si="119"/>
        <v>8500</v>
      </c>
      <c r="AH90" s="39">
        <f t="shared" si="120"/>
        <v>0</v>
      </c>
      <c r="AI90" s="40">
        <f t="shared" si="121"/>
        <v>3</v>
      </c>
      <c r="AJ90" s="38">
        <f t="shared" si="122"/>
        <v>19433.333333333332</v>
      </c>
      <c r="AK90" s="39">
        <f t="shared" si="123"/>
        <v>2.9159519725557526</v>
      </c>
      <c r="AL90" s="40">
        <f t="shared" si="124"/>
        <v>3</v>
      </c>
      <c r="AM90" s="38">
        <f t="shared" si="125"/>
        <v>19500</v>
      </c>
      <c r="AN90" s="39">
        <f t="shared" si="126"/>
        <v>0</v>
      </c>
      <c r="AO90" s="40">
        <f t="shared" si="127"/>
        <v>3</v>
      </c>
      <c r="AP90" s="38">
        <f t="shared" si="128"/>
        <v>41316.666666666664</v>
      </c>
      <c r="AQ90" s="39">
        <f t="shared" si="129"/>
        <v>8.9148850342880248</v>
      </c>
      <c r="AR90" s="40">
        <f t="shared" si="130"/>
        <v>2</v>
      </c>
      <c r="AS90" s="38">
        <f t="shared" si="131"/>
        <v>32116.666666666668</v>
      </c>
      <c r="AT90" s="39">
        <f t="shared" si="132"/>
        <v>-3.4769071094966306</v>
      </c>
      <c r="AU90" s="40">
        <f t="shared" si="133"/>
        <v>3</v>
      </c>
      <c r="AV90" s="42">
        <f t="shared" si="136"/>
        <v>17</v>
      </c>
      <c r="AW90" s="42" t="str">
        <f t="shared" si="134"/>
        <v>AMAN</v>
      </c>
      <c r="AX90" s="42" t="str">
        <f t="shared" si="135"/>
        <v>3</v>
      </c>
    </row>
    <row r="91" spans="1:51" x14ac:dyDescent="0.35">
      <c r="A91" s="8">
        <v>11</v>
      </c>
      <c r="B91" s="9">
        <v>6306</v>
      </c>
      <c r="C91" s="10" t="s">
        <v>603</v>
      </c>
      <c r="D91" s="81">
        <v>6306100</v>
      </c>
      <c r="E91" s="93" t="s">
        <v>649</v>
      </c>
      <c r="F91" s="88">
        <f>F85+1000</f>
        <v>12000</v>
      </c>
      <c r="G91" s="88">
        <f>G85+1000</f>
        <v>12200</v>
      </c>
      <c r="H91" s="88">
        <f>H85+1000</f>
        <v>12500</v>
      </c>
      <c r="I91" s="88">
        <f>I85+1000</f>
        <v>12500</v>
      </c>
      <c r="J91" s="72">
        <f>J85+2000</f>
        <v>8000</v>
      </c>
      <c r="K91" s="72">
        <f>K85+2000</f>
        <v>8000</v>
      </c>
      <c r="L91" s="72">
        <f>L85+2000</f>
        <v>8000</v>
      </c>
      <c r="M91" s="72">
        <f>M85+2000</f>
        <v>8000</v>
      </c>
      <c r="N91" s="72">
        <f>N85-1000</f>
        <v>16100</v>
      </c>
      <c r="O91" s="72">
        <f>O85-1000</f>
        <v>16500</v>
      </c>
      <c r="P91" s="72">
        <f>P85-1000</f>
        <v>16700</v>
      </c>
      <c r="Q91" s="72">
        <f>Q85-1000</f>
        <v>17000</v>
      </c>
      <c r="R91" s="72">
        <f>R85</f>
        <v>17000</v>
      </c>
      <c r="S91" s="72">
        <f>S85</f>
        <v>17000</v>
      </c>
      <c r="T91" s="72">
        <f>T85</f>
        <v>17000</v>
      </c>
      <c r="U91" s="72">
        <f>U85</f>
        <v>17000</v>
      </c>
      <c r="V91" s="72">
        <f>V89-1000</f>
        <v>37300</v>
      </c>
      <c r="W91" s="72">
        <f>W89-1000</f>
        <v>37800</v>
      </c>
      <c r="X91" s="72">
        <f>X89-1000</f>
        <v>42850</v>
      </c>
      <c r="Y91" s="72">
        <f>Y89-1000</f>
        <v>43000</v>
      </c>
      <c r="Z91" s="72">
        <f>Z85-1000</f>
        <v>29700</v>
      </c>
      <c r="AA91" s="72">
        <f>AA85-1000</f>
        <v>30800</v>
      </c>
      <c r="AB91" s="72">
        <f>AB85-1000</f>
        <v>29850</v>
      </c>
      <c r="AC91" s="72">
        <f>AC85-1000</f>
        <v>29000</v>
      </c>
      <c r="AD91" s="38">
        <f t="shared" si="116"/>
        <v>12233.333333333334</v>
      </c>
      <c r="AE91" s="39">
        <f t="shared" si="117"/>
        <v>2.1798365122615753</v>
      </c>
      <c r="AF91" s="40">
        <f t="shared" si="118"/>
        <v>3</v>
      </c>
      <c r="AG91" s="38">
        <f t="shared" si="119"/>
        <v>8000</v>
      </c>
      <c r="AH91" s="39">
        <f t="shared" si="120"/>
        <v>0</v>
      </c>
      <c r="AI91" s="40">
        <f t="shared" si="121"/>
        <v>3</v>
      </c>
      <c r="AJ91" s="38">
        <f t="shared" si="122"/>
        <v>16433.333333333332</v>
      </c>
      <c r="AK91" s="39">
        <f t="shared" si="123"/>
        <v>3.4482758620689733</v>
      </c>
      <c r="AL91" s="40">
        <f t="shared" si="124"/>
        <v>3</v>
      </c>
      <c r="AM91" s="38">
        <f t="shared" si="125"/>
        <v>17000</v>
      </c>
      <c r="AN91" s="39">
        <f t="shared" si="126"/>
        <v>0</v>
      </c>
      <c r="AO91" s="40">
        <f t="shared" si="127"/>
        <v>3</v>
      </c>
      <c r="AP91" s="38">
        <f t="shared" si="128"/>
        <v>39316.666666666664</v>
      </c>
      <c r="AQ91" s="39">
        <f t="shared" si="129"/>
        <v>9.3683764306909776</v>
      </c>
      <c r="AR91" s="40">
        <f t="shared" si="130"/>
        <v>2</v>
      </c>
      <c r="AS91" s="38">
        <f t="shared" si="131"/>
        <v>30116.666666666668</v>
      </c>
      <c r="AT91" s="39">
        <f t="shared" si="132"/>
        <v>-3.7078029883785319</v>
      </c>
      <c r="AU91" s="40">
        <f t="shared" si="133"/>
        <v>3</v>
      </c>
      <c r="AV91" s="42">
        <f t="shared" si="136"/>
        <v>17</v>
      </c>
      <c r="AW91" s="42" t="str">
        <f t="shared" si="134"/>
        <v>AMAN</v>
      </c>
      <c r="AX91" s="42" t="str">
        <f t="shared" si="135"/>
        <v>3</v>
      </c>
    </row>
    <row r="92" spans="1:51" x14ac:dyDescent="0.35">
      <c r="A92" s="68"/>
      <c r="B92" s="68"/>
      <c r="C92" s="68"/>
      <c r="D92" s="68" t="s">
        <v>597</v>
      </c>
      <c r="E92" s="67" t="s">
        <v>597</v>
      </c>
      <c r="F92" s="74">
        <f t="shared" ref="F92:AC92" si="144">AVERAGE(F81:F91)</f>
        <v>11590.90909090909</v>
      </c>
      <c r="G92" s="74">
        <f t="shared" si="144"/>
        <v>11790.90909090909</v>
      </c>
      <c r="H92" s="74">
        <f t="shared" si="144"/>
        <v>12090.90909090909</v>
      </c>
      <c r="I92" s="74">
        <f t="shared" si="144"/>
        <v>12090.90909090909</v>
      </c>
      <c r="J92" s="74">
        <f t="shared" si="144"/>
        <v>7727.272727272727</v>
      </c>
      <c r="K92" s="74">
        <f t="shared" si="144"/>
        <v>7727.272727272727</v>
      </c>
      <c r="L92" s="74">
        <f t="shared" si="144"/>
        <v>7727.272727272727</v>
      </c>
      <c r="M92" s="74">
        <f t="shared" si="144"/>
        <v>7727.272727272727</v>
      </c>
      <c r="N92" s="74">
        <f t="shared" si="144"/>
        <v>17472.727272727272</v>
      </c>
      <c r="O92" s="74">
        <f t="shared" si="144"/>
        <v>17872.727272727272</v>
      </c>
      <c r="P92" s="74">
        <f t="shared" si="144"/>
        <v>18072.727272727272</v>
      </c>
      <c r="Q92" s="74">
        <f t="shared" si="144"/>
        <v>18372.727272727272</v>
      </c>
      <c r="R92" s="74">
        <f t="shared" si="144"/>
        <v>17545.454545454544</v>
      </c>
      <c r="S92" s="74">
        <f t="shared" si="144"/>
        <v>17545.454545454544</v>
      </c>
      <c r="T92" s="74">
        <f t="shared" si="144"/>
        <v>17545.454545454544</v>
      </c>
      <c r="U92" s="74">
        <f t="shared" si="144"/>
        <v>17545.454545454544</v>
      </c>
      <c r="V92" s="74">
        <f t="shared" si="144"/>
        <v>37390.909090909088</v>
      </c>
      <c r="W92" s="74">
        <f t="shared" si="144"/>
        <v>37890.909090909088</v>
      </c>
      <c r="X92" s="74">
        <f t="shared" si="144"/>
        <v>42940.909090909088</v>
      </c>
      <c r="Y92" s="74">
        <f t="shared" si="144"/>
        <v>43090.909090909088</v>
      </c>
      <c r="Z92" s="74">
        <f t="shared" si="144"/>
        <v>30836.363636363636</v>
      </c>
      <c r="AA92" s="74">
        <f t="shared" si="144"/>
        <v>31936.363636363636</v>
      </c>
      <c r="AB92" s="74">
        <f t="shared" si="144"/>
        <v>30986.363636363636</v>
      </c>
      <c r="AC92" s="74">
        <f t="shared" si="144"/>
        <v>30136.363636363636</v>
      </c>
      <c r="AD92" s="38">
        <f t="shared" si="116"/>
        <v>11824.242424242424</v>
      </c>
      <c r="AE92" s="39">
        <f t="shared" si="117"/>
        <v>2.2552537160430495</v>
      </c>
      <c r="AF92" s="41">
        <f t="shared" si="118"/>
        <v>3</v>
      </c>
      <c r="AG92" s="38">
        <f t="shared" si="119"/>
        <v>7727.272727272727</v>
      </c>
      <c r="AH92" s="39">
        <f t="shared" si="120"/>
        <v>0</v>
      </c>
      <c r="AI92" s="41">
        <f t="shared" si="121"/>
        <v>3</v>
      </c>
      <c r="AJ92" s="38">
        <f t="shared" si="122"/>
        <v>17806.060606060604</v>
      </c>
      <c r="AK92" s="39">
        <f t="shared" si="123"/>
        <v>3.182437031994561</v>
      </c>
      <c r="AL92" s="41">
        <f t="shared" si="124"/>
        <v>3</v>
      </c>
      <c r="AM92" s="38">
        <f t="shared" si="125"/>
        <v>17545.454545454544</v>
      </c>
      <c r="AN92" s="39">
        <f t="shared" si="126"/>
        <v>0</v>
      </c>
      <c r="AO92" s="41">
        <f t="shared" si="127"/>
        <v>3</v>
      </c>
      <c r="AP92" s="38">
        <f t="shared" si="128"/>
        <v>39407.575757575753</v>
      </c>
      <c r="AQ92" s="39">
        <f t="shared" si="129"/>
        <v>9.3467645814910298</v>
      </c>
      <c r="AR92" s="41">
        <f t="shared" si="130"/>
        <v>2</v>
      </c>
      <c r="AS92" s="38">
        <f t="shared" si="131"/>
        <v>31253.030303030304</v>
      </c>
      <c r="AT92" s="39">
        <f t="shared" si="132"/>
        <v>-3.572986861880064</v>
      </c>
      <c r="AU92" s="41">
        <f t="shared" si="133"/>
        <v>3</v>
      </c>
      <c r="AV92" s="41">
        <f t="shared" si="136"/>
        <v>17</v>
      </c>
      <c r="AW92" s="41" t="str">
        <f t="shared" si="134"/>
        <v>AMAN</v>
      </c>
      <c r="AX92" s="41" t="str">
        <f t="shared" si="135"/>
        <v>3</v>
      </c>
      <c r="AY92" s="44"/>
    </row>
    <row r="94" spans="1:51" ht="18.5" x14ac:dyDescent="0.35">
      <c r="A94" s="213" t="s">
        <v>794</v>
      </c>
      <c r="B94" s="196"/>
      <c r="C94" s="196"/>
      <c r="D94" s="196"/>
      <c r="E94" s="196"/>
      <c r="F94" s="60"/>
      <c r="G94" s="60"/>
      <c r="H94" s="61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2"/>
      <c r="AE94" s="63"/>
      <c r="AF94" s="60"/>
      <c r="AG94" s="62"/>
      <c r="AH94" s="63"/>
      <c r="AI94" s="60"/>
      <c r="AJ94" s="62"/>
      <c r="AK94" s="63"/>
      <c r="AL94" s="60"/>
      <c r="AM94" s="62"/>
      <c r="AN94" s="63"/>
      <c r="AO94" s="60"/>
      <c r="AP94" s="62"/>
      <c r="AQ94" s="63"/>
      <c r="AR94" s="60"/>
      <c r="AS94" s="62"/>
      <c r="AT94" s="63"/>
      <c r="AU94" s="60"/>
    </row>
    <row r="95" spans="1:51" x14ac:dyDescent="0.35">
      <c r="A95" s="66"/>
      <c r="B95" s="76"/>
      <c r="C95" s="66"/>
      <c r="D95" s="66"/>
      <c r="E95" s="66"/>
      <c r="F95" s="66"/>
      <c r="G95" s="66"/>
      <c r="H95" s="61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2"/>
      <c r="AE95" s="63"/>
      <c r="AF95" s="66"/>
      <c r="AG95" s="62"/>
      <c r="AH95" s="63"/>
      <c r="AI95" s="66"/>
      <c r="AJ95" s="62"/>
      <c r="AK95" s="63"/>
      <c r="AL95" s="66"/>
      <c r="AM95" s="62"/>
      <c r="AN95" s="63"/>
      <c r="AO95" s="66"/>
      <c r="AP95" s="62"/>
      <c r="AQ95" s="63"/>
      <c r="AR95" s="66"/>
      <c r="AS95" s="62"/>
      <c r="AT95" s="63"/>
      <c r="AU95" s="66"/>
    </row>
    <row r="96" spans="1:51" s="36" customFormat="1" ht="31.15" customHeight="1" x14ac:dyDescent="0.35">
      <c r="A96" s="308" t="s">
        <v>1</v>
      </c>
      <c r="B96" s="309" t="s">
        <v>602</v>
      </c>
      <c r="C96" s="310" t="s">
        <v>3</v>
      </c>
      <c r="D96" s="313" t="s">
        <v>600</v>
      </c>
      <c r="E96" s="316" t="s">
        <v>601</v>
      </c>
      <c r="F96" s="323" t="s">
        <v>564</v>
      </c>
      <c r="G96" s="324"/>
      <c r="H96" s="324"/>
      <c r="I96" s="323" t="s">
        <v>8</v>
      </c>
      <c r="J96" s="325" t="s">
        <v>565</v>
      </c>
      <c r="K96" s="326"/>
      <c r="L96" s="326"/>
      <c r="M96" s="325" t="s">
        <v>8</v>
      </c>
      <c r="N96" s="303" t="s">
        <v>566</v>
      </c>
      <c r="O96" s="304"/>
      <c r="P96" s="304"/>
      <c r="Q96" s="303" t="s">
        <v>8</v>
      </c>
      <c r="R96" s="319" t="s">
        <v>567</v>
      </c>
      <c r="S96" s="320"/>
      <c r="T96" s="320"/>
      <c r="U96" s="319" t="s">
        <v>8</v>
      </c>
      <c r="V96" s="321" t="s">
        <v>568</v>
      </c>
      <c r="W96" s="322"/>
      <c r="X96" s="322"/>
      <c r="Y96" s="321" t="s">
        <v>8</v>
      </c>
      <c r="Z96" s="297" t="s">
        <v>569</v>
      </c>
      <c r="AA96" s="306"/>
      <c r="AB96" s="306"/>
      <c r="AC96" s="297" t="s">
        <v>8</v>
      </c>
      <c r="AD96" s="299" t="s">
        <v>570</v>
      </c>
      <c r="AE96" s="300"/>
      <c r="AF96" s="301"/>
      <c r="AG96" s="299" t="s">
        <v>571</v>
      </c>
      <c r="AH96" s="300"/>
      <c r="AI96" s="301"/>
      <c r="AJ96" s="299" t="s">
        <v>572</v>
      </c>
      <c r="AK96" s="300"/>
      <c r="AL96" s="301"/>
      <c r="AM96" s="299" t="s">
        <v>573</v>
      </c>
      <c r="AN96" s="300"/>
      <c r="AO96" s="301"/>
      <c r="AP96" s="299" t="s">
        <v>574</v>
      </c>
      <c r="AQ96" s="300"/>
      <c r="AR96" s="301"/>
      <c r="AS96" s="299" t="s">
        <v>575</v>
      </c>
      <c r="AT96" s="300"/>
      <c r="AU96" s="301"/>
      <c r="AV96" s="305" t="s">
        <v>576</v>
      </c>
      <c r="AW96" s="305"/>
      <c r="AX96" s="305"/>
    </row>
    <row r="97" spans="1:51" s="36" customFormat="1" ht="15.5" x14ac:dyDescent="0.35">
      <c r="A97" s="308"/>
      <c r="B97" s="309"/>
      <c r="C97" s="311"/>
      <c r="D97" s="314"/>
      <c r="E97" s="317"/>
      <c r="F97" s="324"/>
      <c r="G97" s="324"/>
      <c r="H97" s="324"/>
      <c r="I97" s="323"/>
      <c r="J97" s="326"/>
      <c r="K97" s="326"/>
      <c r="L97" s="326"/>
      <c r="M97" s="325"/>
      <c r="N97" s="304"/>
      <c r="O97" s="304"/>
      <c r="P97" s="304"/>
      <c r="Q97" s="303"/>
      <c r="R97" s="320"/>
      <c r="S97" s="320"/>
      <c r="T97" s="320"/>
      <c r="U97" s="319"/>
      <c r="V97" s="322"/>
      <c r="W97" s="322"/>
      <c r="X97" s="322"/>
      <c r="Y97" s="321"/>
      <c r="Z97" s="306"/>
      <c r="AA97" s="306"/>
      <c r="AB97" s="306"/>
      <c r="AC97" s="297"/>
      <c r="AD97" s="298" t="s">
        <v>577</v>
      </c>
      <c r="AE97" s="302" t="s">
        <v>11</v>
      </c>
      <c r="AF97" s="298" t="s">
        <v>12</v>
      </c>
      <c r="AG97" s="298" t="s">
        <v>577</v>
      </c>
      <c r="AH97" s="302" t="s">
        <v>11</v>
      </c>
      <c r="AI97" s="298" t="s">
        <v>12</v>
      </c>
      <c r="AJ97" s="298" t="s">
        <v>577</v>
      </c>
      <c r="AK97" s="302" t="s">
        <v>11</v>
      </c>
      <c r="AL97" s="298" t="s">
        <v>12</v>
      </c>
      <c r="AM97" s="298" t="s">
        <v>577</v>
      </c>
      <c r="AN97" s="302" t="s">
        <v>11</v>
      </c>
      <c r="AO97" s="298" t="s">
        <v>12</v>
      </c>
      <c r="AP97" s="298" t="s">
        <v>577</v>
      </c>
      <c r="AQ97" s="302" t="s">
        <v>11</v>
      </c>
      <c r="AR97" s="298" t="s">
        <v>12</v>
      </c>
      <c r="AS97" s="298" t="s">
        <v>577</v>
      </c>
      <c r="AT97" s="302" t="s">
        <v>11</v>
      </c>
      <c r="AU97" s="298" t="s">
        <v>12</v>
      </c>
      <c r="AV97" s="305"/>
      <c r="AW97" s="305"/>
      <c r="AX97" s="305"/>
    </row>
    <row r="98" spans="1:51" s="36" customFormat="1" ht="15.5" x14ac:dyDescent="0.35">
      <c r="A98" s="308"/>
      <c r="B98" s="309"/>
      <c r="C98" s="312"/>
      <c r="D98" s="315"/>
      <c r="E98" s="318"/>
      <c r="F98" s="71">
        <v>45352</v>
      </c>
      <c r="G98" s="71">
        <v>45383</v>
      </c>
      <c r="H98" s="71">
        <v>45413</v>
      </c>
      <c r="I98" s="71">
        <v>45444</v>
      </c>
      <c r="J98" s="71">
        <v>45352</v>
      </c>
      <c r="K98" s="71">
        <v>45383</v>
      </c>
      <c r="L98" s="71">
        <v>45413</v>
      </c>
      <c r="M98" s="71">
        <v>45444</v>
      </c>
      <c r="N98" s="71">
        <v>45352</v>
      </c>
      <c r="O98" s="71">
        <v>45383</v>
      </c>
      <c r="P98" s="71">
        <v>45413</v>
      </c>
      <c r="Q98" s="71">
        <v>45444</v>
      </c>
      <c r="R98" s="71">
        <v>45352</v>
      </c>
      <c r="S98" s="71">
        <v>45383</v>
      </c>
      <c r="T98" s="71">
        <v>45413</v>
      </c>
      <c r="U98" s="71">
        <v>45444</v>
      </c>
      <c r="V98" s="71">
        <v>45352</v>
      </c>
      <c r="W98" s="71">
        <v>45383</v>
      </c>
      <c r="X98" s="71">
        <v>45413</v>
      </c>
      <c r="Y98" s="71">
        <v>45444</v>
      </c>
      <c r="Z98" s="71">
        <v>45352</v>
      </c>
      <c r="AA98" s="71">
        <v>45383</v>
      </c>
      <c r="AB98" s="71">
        <v>45444</v>
      </c>
      <c r="AC98" s="71">
        <v>45474</v>
      </c>
      <c r="AD98" s="298"/>
      <c r="AE98" s="302"/>
      <c r="AF98" s="298"/>
      <c r="AG98" s="298"/>
      <c r="AH98" s="302"/>
      <c r="AI98" s="298"/>
      <c r="AJ98" s="298"/>
      <c r="AK98" s="302"/>
      <c r="AL98" s="298"/>
      <c r="AM98" s="298"/>
      <c r="AN98" s="302"/>
      <c r="AO98" s="298"/>
      <c r="AP98" s="298"/>
      <c r="AQ98" s="302"/>
      <c r="AR98" s="298"/>
      <c r="AS98" s="298"/>
      <c r="AT98" s="302"/>
      <c r="AU98" s="298"/>
      <c r="AV98" s="59" t="s">
        <v>578</v>
      </c>
      <c r="AW98" s="59" t="s">
        <v>579</v>
      </c>
      <c r="AX98" s="59" t="s">
        <v>580</v>
      </c>
      <c r="AY98" s="43"/>
    </row>
    <row r="99" spans="1:51" x14ac:dyDescent="0.35">
      <c r="A99" s="8">
        <v>1</v>
      </c>
      <c r="B99" s="9">
        <v>6306</v>
      </c>
      <c r="C99" s="10" t="s">
        <v>603</v>
      </c>
      <c r="D99" s="81">
        <v>6306010</v>
      </c>
      <c r="E99" s="93" t="s">
        <v>639</v>
      </c>
      <c r="F99" s="88">
        <f>F103</f>
        <v>11200</v>
      </c>
      <c r="G99" s="88">
        <f>G103</f>
        <v>11500</v>
      </c>
      <c r="H99" s="88">
        <f>H103</f>
        <v>11500</v>
      </c>
      <c r="I99" s="88">
        <f>I103</f>
        <v>11500</v>
      </c>
      <c r="J99" s="72">
        <f>J103+2000</f>
        <v>8000</v>
      </c>
      <c r="K99" s="72">
        <f>K103+2000</f>
        <v>8000</v>
      </c>
      <c r="L99" s="72">
        <f>L103+2000</f>
        <v>8000</v>
      </c>
      <c r="M99" s="72">
        <f>M103+2000</f>
        <v>8000</v>
      </c>
      <c r="N99" s="72">
        <f>N103+1000</f>
        <v>18500</v>
      </c>
      <c r="O99" s="72">
        <f>O103+1000</f>
        <v>18700</v>
      </c>
      <c r="P99" s="72">
        <f>P103+1000</f>
        <v>19000</v>
      </c>
      <c r="Q99" s="72">
        <f>Q103+1000</f>
        <v>19000</v>
      </c>
      <c r="R99" s="72">
        <f>R103+500</f>
        <v>17500</v>
      </c>
      <c r="S99" s="72">
        <f>S103+500</f>
        <v>17500</v>
      </c>
      <c r="T99" s="72">
        <f>T103+500</f>
        <v>17500</v>
      </c>
      <c r="U99" s="72">
        <f>U103+500</f>
        <v>17500</v>
      </c>
      <c r="V99" s="72">
        <f>V103+1000</f>
        <v>37800</v>
      </c>
      <c r="W99" s="72">
        <f>W103+1000</f>
        <v>42850</v>
      </c>
      <c r="X99" s="72">
        <f>X103+1000</f>
        <v>43000</v>
      </c>
      <c r="Y99" s="72">
        <f>Y103+1000</f>
        <v>41450</v>
      </c>
      <c r="Z99" s="72">
        <f>Z103+500</f>
        <v>32300</v>
      </c>
      <c r="AA99" s="72">
        <f>AA103+500</f>
        <v>31350</v>
      </c>
      <c r="AB99" s="72">
        <f>AB103+500</f>
        <v>30500</v>
      </c>
      <c r="AC99" s="72">
        <f>AC103+500</f>
        <v>30500</v>
      </c>
      <c r="AD99" s="38">
        <f t="shared" ref="AD99:AD110" si="145">IF(ISERROR(AVERAGE(F99:H99)),0,AVERAGE(F99:H99))</f>
        <v>11400</v>
      </c>
      <c r="AE99" s="39">
        <f t="shared" ref="AE99:AE110" si="146">IF(ISERROR(((I99-AD99)/AD99)*100),0,((I99-AD99)/AD99)*100)</f>
        <v>0.8771929824561403</v>
      </c>
      <c r="AF99" s="40">
        <f t="shared" ref="AF99:AF110" si="147">IF(AE99="","",IF(AE99&gt;10,1,IF(AE99&lt;5,3,2)))</f>
        <v>3</v>
      </c>
      <c r="AG99" s="38">
        <f t="shared" ref="AG99:AG110" si="148">IF(ISERROR(AVERAGE(J99:L99)),0,AVERAGE(J99:L99))</f>
        <v>8000</v>
      </c>
      <c r="AH99" s="39">
        <f t="shared" ref="AH99:AH110" si="149">IF(ISERROR(((M99-AG99)/AG99)*100),0,((M99-AG99)/AG99)*100)</f>
        <v>0</v>
      </c>
      <c r="AI99" s="40">
        <f t="shared" ref="AI99:AI110" si="150">IF(AH99="","",IF(AH99&gt;15,1,IF(AH99&lt;5,3,2)))</f>
        <v>3</v>
      </c>
      <c r="AJ99" s="38">
        <f t="shared" ref="AJ99:AJ110" si="151">IF(ISERROR(AVERAGE(N99:P99)),0,AVERAGE(N99:P99))</f>
        <v>18733.333333333332</v>
      </c>
      <c r="AK99" s="39">
        <f t="shared" ref="AK99:AK110" si="152">IF(ISERROR(((Q99-AJ99)/AJ99)*100),0,((Q99-AJ99)/AJ99)*100)</f>
        <v>1.4234875444839923</v>
      </c>
      <c r="AL99" s="40">
        <f t="shared" ref="AL99:AL110" si="153">IF(AK99="","",IF(AK99&gt;15,1,IF(AK99&lt;5,3,2)))</f>
        <v>3</v>
      </c>
      <c r="AM99" s="38">
        <f t="shared" ref="AM99:AM110" si="154">IF(ISERROR(AVERAGE(R99:T99)),0,AVERAGE(R99:T99))</f>
        <v>17500</v>
      </c>
      <c r="AN99" s="39">
        <f t="shared" ref="AN99:AN110" si="155">IF(ISERROR(((U99-AM99)/AM99)*100),0,((U99-AM99)/AM99)*100)</f>
        <v>0</v>
      </c>
      <c r="AO99" s="40">
        <f t="shared" ref="AO99:AO110" si="156">IF(AN99="","",IF(AN99&gt;15,1,IF(AN99&lt;5,3,2)))</f>
        <v>3</v>
      </c>
      <c r="AP99" s="38">
        <f t="shared" ref="AP99:AP110" si="157">IF(ISERROR(AVERAGE(V99:X99)),0,AVERAGE(V99:X99))</f>
        <v>41216.666666666664</v>
      </c>
      <c r="AQ99" s="39">
        <f t="shared" ref="AQ99:AQ110" si="158">IF(ISERROR(((Y99-AP99)/AP99)*100),0,((Y99-AP99)/AP99)*100)</f>
        <v>0.56611403154064477</v>
      </c>
      <c r="AR99" s="40">
        <f t="shared" ref="AR99:AR110" si="159">IF(AQ99="","",IF(AQ99&gt;15,1,IF(AQ99&lt;5,3,2)))</f>
        <v>3</v>
      </c>
      <c r="AS99" s="38">
        <f t="shared" ref="AS99:AS110" si="160">IF(ISERROR(AVERAGE(Z99:AB99)),0,AVERAGE(Z99:AB99))</f>
        <v>31383.333333333332</v>
      </c>
      <c r="AT99" s="39">
        <f t="shared" ref="AT99:AT110" si="161">IF(ISERROR(((AC99-AS99)/AS99)*100),0,((AC99-AS99)/AS99)*100)</f>
        <v>-2.8146574614976063</v>
      </c>
      <c r="AU99" s="40">
        <f t="shared" ref="AU99:AU110" si="162">IF(AT99="","",IF(AT99&gt;15,1,IF(AT99&lt;5,3,2)))</f>
        <v>3</v>
      </c>
      <c r="AV99" s="42">
        <f>IF(ISERROR(AF99+AI99+AL99+AO99+AR99+AU99),"",AF99+AI99+AL99+AO99+AR99+AU99)</f>
        <v>18</v>
      </c>
      <c r="AW99" s="42" t="str">
        <f t="shared" ref="AW99:AW110" si="163">IF(AV99="","",IF(AV99&lt;=9,"RENTAN",IF(AV99&gt;13,"AMAN","WASPADA")))</f>
        <v>AMAN</v>
      </c>
      <c r="AX99" s="42" t="str">
        <f t="shared" ref="AX99:AX110" si="164">IF(AW99="","",IF(AW99="AMAN","3",IF(AW99="RENTAN","1","2")))</f>
        <v>3</v>
      </c>
    </row>
    <row r="100" spans="1:51" x14ac:dyDescent="0.35">
      <c r="A100" s="8">
        <v>2</v>
      </c>
      <c r="B100" s="9">
        <v>6306</v>
      </c>
      <c r="C100" s="10" t="s">
        <v>603</v>
      </c>
      <c r="D100" s="81">
        <v>6306020</v>
      </c>
      <c r="E100" s="93" t="s">
        <v>640</v>
      </c>
      <c r="F100" s="88">
        <f>F103+2000</f>
        <v>13200</v>
      </c>
      <c r="G100" s="88">
        <f>G103+2000</f>
        <v>13500</v>
      </c>
      <c r="H100" s="88">
        <f>H103+2000</f>
        <v>13500</v>
      </c>
      <c r="I100" s="88">
        <f>I103+2000</f>
        <v>13500</v>
      </c>
      <c r="J100" s="72">
        <f>J103+2500</f>
        <v>8500</v>
      </c>
      <c r="K100" s="72">
        <f>K103+2500</f>
        <v>8500</v>
      </c>
      <c r="L100" s="72">
        <f>L103+2500</f>
        <v>8500</v>
      </c>
      <c r="M100" s="72">
        <f>M103+2500</f>
        <v>8500</v>
      </c>
      <c r="N100" s="72">
        <f>N103+2000</f>
        <v>19500</v>
      </c>
      <c r="O100" s="72">
        <f>O103+2000</f>
        <v>19700</v>
      </c>
      <c r="P100" s="72">
        <f>P103+2000</f>
        <v>20000</v>
      </c>
      <c r="Q100" s="72">
        <f>Q103+2000</f>
        <v>20000</v>
      </c>
      <c r="R100" s="72">
        <f>R103+2500</f>
        <v>19500</v>
      </c>
      <c r="S100" s="72">
        <f>S103+2500</f>
        <v>19500</v>
      </c>
      <c r="T100" s="72">
        <f>T103+2500</f>
        <v>19500</v>
      </c>
      <c r="U100" s="72">
        <f>U103+2500</f>
        <v>19500</v>
      </c>
      <c r="V100" s="72">
        <f>V103+2000</f>
        <v>38800</v>
      </c>
      <c r="W100" s="72">
        <f>W103+2000</f>
        <v>43850</v>
      </c>
      <c r="X100" s="72">
        <f>X103+2000</f>
        <v>44000</v>
      </c>
      <c r="Y100" s="72">
        <f>Y103+2000</f>
        <v>42450</v>
      </c>
      <c r="Z100" s="72">
        <f>Z103+1000</f>
        <v>32800</v>
      </c>
      <c r="AA100" s="72">
        <f>AA103+1000</f>
        <v>31850</v>
      </c>
      <c r="AB100" s="72">
        <f>AB103+1000</f>
        <v>31000</v>
      </c>
      <c r="AC100" s="72">
        <f>AC103+1000</f>
        <v>31000</v>
      </c>
      <c r="AD100" s="38">
        <f t="shared" si="145"/>
        <v>13400</v>
      </c>
      <c r="AE100" s="39">
        <f t="shared" si="146"/>
        <v>0.74626865671641784</v>
      </c>
      <c r="AF100" s="40">
        <f t="shared" si="147"/>
        <v>3</v>
      </c>
      <c r="AG100" s="38">
        <f t="shared" si="148"/>
        <v>8500</v>
      </c>
      <c r="AH100" s="39">
        <f t="shared" si="149"/>
        <v>0</v>
      </c>
      <c r="AI100" s="40">
        <f t="shared" si="150"/>
        <v>3</v>
      </c>
      <c r="AJ100" s="38">
        <f t="shared" si="151"/>
        <v>19733.333333333332</v>
      </c>
      <c r="AK100" s="39">
        <f t="shared" si="152"/>
        <v>1.3513513513513575</v>
      </c>
      <c r="AL100" s="40">
        <f t="shared" si="153"/>
        <v>3</v>
      </c>
      <c r="AM100" s="38">
        <f t="shared" si="154"/>
        <v>19500</v>
      </c>
      <c r="AN100" s="39">
        <f t="shared" si="155"/>
        <v>0</v>
      </c>
      <c r="AO100" s="40">
        <f t="shared" si="156"/>
        <v>3</v>
      </c>
      <c r="AP100" s="38">
        <f t="shared" si="157"/>
        <v>42216.666666666664</v>
      </c>
      <c r="AQ100" s="39">
        <f t="shared" si="158"/>
        <v>0.55270430319779495</v>
      </c>
      <c r="AR100" s="40">
        <f t="shared" si="159"/>
        <v>3</v>
      </c>
      <c r="AS100" s="38">
        <f t="shared" si="160"/>
        <v>31883.333333333332</v>
      </c>
      <c r="AT100" s="39">
        <f t="shared" si="161"/>
        <v>-2.7705175117616272</v>
      </c>
      <c r="AU100" s="40">
        <f t="shared" si="162"/>
        <v>3</v>
      </c>
      <c r="AV100" s="42">
        <f t="shared" ref="AV100:AV110" si="165">IF(ISERROR(AF100+AI100+AL100+AO100+AR100+AU100),"",AF100+AI100+AL100+AO100+AR100+AU100)</f>
        <v>18</v>
      </c>
      <c r="AW100" s="42" t="str">
        <f t="shared" si="163"/>
        <v>AMAN</v>
      </c>
      <c r="AX100" s="42" t="str">
        <f t="shared" si="164"/>
        <v>3</v>
      </c>
    </row>
    <row r="101" spans="1:51" x14ac:dyDescent="0.35">
      <c r="A101" s="8">
        <v>3</v>
      </c>
      <c r="B101" s="9">
        <v>6306</v>
      </c>
      <c r="C101" s="10" t="s">
        <v>603</v>
      </c>
      <c r="D101" s="81">
        <v>6306030</v>
      </c>
      <c r="E101" s="93" t="s">
        <v>641</v>
      </c>
      <c r="F101" s="88">
        <f t="shared" ref="F101:M101" si="166">F103</f>
        <v>11200</v>
      </c>
      <c r="G101" s="88">
        <f t="shared" si="166"/>
        <v>11500</v>
      </c>
      <c r="H101" s="88">
        <f t="shared" si="166"/>
        <v>11500</v>
      </c>
      <c r="I101" s="88">
        <f t="shared" si="166"/>
        <v>11500</v>
      </c>
      <c r="J101" s="72">
        <f t="shared" si="166"/>
        <v>6000</v>
      </c>
      <c r="K101" s="72">
        <f t="shared" si="166"/>
        <v>6000</v>
      </c>
      <c r="L101" s="72">
        <f t="shared" si="166"/>
        <v>6000</v>
      </c>
      <c r="M101" s="72">
        <f t="shared" si="166"/>
        <v>6000</v>
      </c>
      <c r="N101" s="72">
        <f>N103+100</f>
        <v>17600</v>
      </c>
      <c r="O101" s="72">
        <f>O103+100</f>
        <v>17800</v>
      </c>
      <c r="P101" s="72">
        <f>P103+100</f>
        <v>18100</v>
      </c>
      <c r="Q101" s="72">
        <f>Q103+100</f>
        <v>18100</v>
      </c>
      <c r="R101" s="72">
        <f>R103+500</f>
        <v>17500</v>
      </c>
      <c r="S101" s="72">
        <f>S103+500</f>
        <v>17500</v>
      </c>
      <c r="T101" s="72">
        <f>T103+500</f>
        <v>17500</v>
      </c>
      <c r="U101" s="72">
        <f>U103+500</f>
        <v>17500</v>
      </c>
      <c r="V101" s="72">
        <f>V103+1000</f>
        <v>37800</v>
      </c>
      <c r="W101" s="72">
        <f>W103+1000</f>
        <v>42850</v>
      </c>
      <c r="X101" s="72">
        <f>X103+1000</f>
        <v>43000</v>
      </c>
      <c r="Y101" s="72">
        <f>Y103+1000</f>
        <v>41450</v>
      </c>
      <c r="Z101" s="72">
        <f>Z103+500</f>
        <v>32300</v>
      </c>
      <c r="AA101" s="72">
        <f>AA103+500</f>
        <v>31350</v>
      </c>
      <c r="AB101" s="72">
        <f>AB103+500</f>
        <v>30500</v>
      </c>
      <c r="AC101" s="72">
        <f>AC103+500</f>
        <v>30500</v>
      </c>
      <c r="AD101" s="38">
        <f t="shared" si="145"/>
        <v>11400</v>
      </c>
      <c r="AE101" s="39">
        <f t="shared" si="146"/>
        <v>0.8771929824561403</v>
      </c>
      <c r="AF101" s="40">
        <f t="shared" si="147"/>
        <v>3</v>
      </c>
      <c r="AG101" s="38">
        <f t="shared" si="148"/>
        <v>6000</v>
      </c>
      <c r="AH101" s="39">
        <f t="shared" si="149"/>
        <v>0</v>
      </c>
      <c r="AI101" s="40">
        <f t="shared" si="150"/>
        <v>3</v>
      </c>
      <c r="AJ101" s="38">
        <f t="shared" si="151"/>
        <v>17833.333333333332</v>
      </c>
      <c r="AK101" s="39">
        <f t="shared" si="152"/>
        <v>1.4953271028037451</v>
      </c>
      <c r="AL101" s="40">
        <f t="shared" si="153"/>
        <v>3</v>
      </c>
      <c r="AM101" s="38">
        <f t="shared" si="154"/>
        <v>17500</v>
      </c>
      <c r="AN101" s="39">
        <f t="shared" si="155"/>
        <v>0</v>
      </c>
      <c r="AO101" s="40">
        <f t="shared" si="156"/>
        <v>3</v>
      </c>
      <c r="AP101" s="38">
        <f t="shared" si="157"/>
        <v>41216.666666666664</v>
      </c>
      <c r="AQ101" s="39">
        <f t="shared" si="158"/>
        <v>0.56611403154064477</v>
      </c>
      <c r="AR101" s="40">
        <f t="shared" si="159"/>
        <v>3</v>
      </c>
      <c r="AS101" s="38">
        <f t="shared" si="160"/>
        <v>31383.333333333332</v>
      </c>
      <c r="AT101" s="39">
        <f t="shared" si="161"/>
        <v>-2.8146574614976063</v>
      </c>
      <c r="AU101" s="40">
        <f t="shared" si="162"/>
        <v>3</v>
      </c>
      <c r="AV101" s="42">
        <f t="shared" si="165"/>
        <v>18</v>
      </c>
      <c r="AW101" s="42" t="str">
        <f t="shared" si="163"/>
        <v>AMAN</v>
      </c>
      <c r="AX101" s="42" t="str">
        <f t="shared" si="164"/>
        <v>3</v>
      </c>
    </row>
    <row r="102" spans="1:51" x14ac:dyDescent="0.35">
      <c r="A102" s="8">
        <v>4</v>
      </c>
      <c r="B102" s="9">
        <v>6306</v>
      </c>
      <c r="C102" s="10" t="s">
        <v>603</v>
      </c>
      <c r="D102" s="81">
        <v>6306040</v>
      </c>
      <c r="E102" s="93" t="s">
        <v>642</v>
      </c>
      <c r="F102" s="88">
        <f>F103+500</f>
        <v>11700</v>
      </c>
      <c r="G102" s="88">
        <f>G103+500</f>
        <v>12000</v>
      </c>
      <c r="H102" s="88">
        <f>H103+500</f>
        <v>12000</v>
      </c>
      <c r="I102" s="88">
        <f>I103+500</f>
        <v>12000</v>
      </c>
      <c r="J102" s="72">
        <f>J103+2000</f>
        <v>8000</v>
      </c>
      <c r="K102" s="72">
        <f>K103+2000</f>
        <v>8000</v>
      </c>
      <c r="L102" s="72">
        <f>L103+2000</f>
        <v>8000</v>
      </c>
      <c r="M102" s="72">
        <f>M103+2000</f>
        <v>8000</v>
      </c>
      <c r="N102" s="72">
        <f t="shared" ref="N102:AC102" si="167">N103</f>
        <v>17500</v>
      </c>
      <c r="O102" s="72">
        <f t="shared" si="167"/>
        <v>17700</v>
      </c>
      <c r="P102" s="72">
        <f t="shared" si="167"/>
        <v>18000</v>
      </c>
      <c r="Q102" s="72">
        <f t="shared" si="167"/>
        <v>18000</v>
      </c>
      <c r="R102" s="72">
        <f t="shared" si="167"/>
        <v>17000</v>
      </c>
      <c r="S102" s="72">
        <f t="shared" si="167"/>
        <v>17000</v>
      </c>
      <c r="T102" s="72">
        <f t="shared" si="167"/>
        <v>17000</v>
      </c>
      <c r="U102" s="72">
        <f t="shared" si="167"/>
        <v>17000</v>
      </c>
      <c r="V102" s="72">
        <f t="shared" si="167"/>
        <v>36800</v>
      </c>
      <c r="W102" s="72">
        <f t="shared" si="167"/>
        <v>41850</v>
      </c>
      <c r="X102" s="72">
        <f t="shared" si="167"/>
        <v>42000</v>
      </c>
      <c r="Y102" s="72">
        <f t="shared" si="167"/>
        <v>40450</v>
      </c>
      <c r="Z102" s="72">
        <f t="shared" si="167"/>
        <v>31800</v>
      </c>
      <c r="AA102" s="72">
        <f t="shared" si="167"/>
        <v>30850</v>
      </c>
      <c r="AB102" s="72">
        <f t="shared" si="167"/>
        <v>30000</v>
      </c>
      <c r="AC102" s="72">
        <f t="shared" si="167"/>
        <v>30000</v>
      </c>
      <c r="AD102" s="38">
        <f t="shared" si="145"/>
        <v>11900</v>
      </c>
      <c r="AE102" s="39">
        <f t="shared" si="146"/>
        <v>0.84033613445378152</v>
      </c>
      <c r="AF102" s="40">
        <f t="shared" si="147"/>
        <v>3</v>
      </c>
      <c r="AG102" s="38">
        <f t="shared" si="148"/>
        <v>8000</v>
      </c>
      <c r="AH102" s="39">
        <f t="shared" si="149"/>
        <v>0</v>
      </c>
      <c r="AI102" s="40">
        <f t="shared" si="150"/>
        <v>3</v>
      </c>
      <c r="AJ102" s="38">
        <f t="shared" si="151"/>
        <v>17733.333333333332</v>
      </c>
      <c r="AK102" s="39">
        <f t="shared" si="152"/>
        <v>1.5037593984962474</v>
      </c>
      <c r="AL102" s="40">
        <f t="shared" si="153"/>
        <v>3</v>
      </c>
      <c r="AM102" s="38">
        <f t="shared" si="154"/>
        <v>17000</v>
      </c>
      <c r="AN102" s="39">
        <f t="shared" si="155"/>
        <v>0</v>
      </c>
      <c r="AO102" s="40">
        <f t="shared" si="156"/>
        <v>3</v>
      </c>
      <c r="AP102" s="38">
        <f t="shared" si="157"/>
        <v>40216.666666666664</v>
      </c>
      <c r="AQ102" s="39">
        <f t="shared" si="158"/>
        <v>0.58019063406548477</v>
      </c>
      <c r="AR102" s="40">
        <f t="shared" si="159"/>
        <v>3</v>
      </c>
      <c r="AS102" s="38">
        <f t="shared" si="160"/>
        <v>30883.333333333332</v>
      </c>
      <c r="AT102" s="39">
        <f t="shared" si="161"/>
        <v>-2.8602266594711239</v>
      </c>
      <c r="AU102" s="40">
        <f t="shared" si="162"/>
        <v>3</v>
      </c>
      <c r="AV102" s="42">
        <f t="shared" si="165"/>
        <v>18</v>
      </c>
      <c r="AW102" s="42" t="str">
        <f t="shared" si="163"/>
        <v>AMAN</v>
      </c>
      <c r="AX102" s="42" t="str">
        <f t="shared" si="164"/>
        <v>3</v>
      </c>
    </row>
    <row r="103" spans="1:51" s="211" customFormat="1" x14ac:dyDescent="0.35">
      <c r="A103" s="200">
        <v>5</v>
      </c>
      <c r="B103" s="201">
        <v>6306</v>
      </c>
      <c r="C103" s="202" t="s">
        <v>603</v>
      </c>
      <c r="D103" s="203">
        <v>6306050</v>
      </c>
      <c r="E103" s="204" t="s">
        <v>643</v>
      </c>
      <c r="F103" s="205">
        <v>11200</v>
      </c>
      <c r="G103" s="205">
        <v>11500</v>
      </c>
      <c r="H103" s="205">
        <v>11500</v>
      </c>
      <c r="I103" s="205">
        <v>11500</v>
      </c>
      <c r="J103" s="206">
        <v>6000</v>
      </c>
      <c r="K103" s="206">
        <v>6000</v>
      </c>
      <c r="L103" s="206">
        <v>6000</v>
      </c>
      <c r="M103" s="206">
        <v>6000</v>
      </c>
      <c r="N103" s="206">
        <v>17500</v>
      </c>
      <c r="O103" s="206">
        <v>17700</v>
      </c>
      <c r="P103" s="206">
        <v>18000</v>
      </c>
      <c r="Q103" s="206">
        <v>18000</v>
      </c>
      <c r="R103" s="206">
        <v>17000</v>
      </c>
      <c r="S103" s="206">
        <v>17000</v>
      </c>
      <c r="T103" s="206">
        <v>17000</v>
      </c>
      <c r="U103" s="206">
        <v>17000</v>
      </c>
      <c r="V103" s="206">
        <v>36800</v>
      </c>
      <c r="W103" s="206">
        <v>41850</v>
      </c>
      <c r="X103" s="206">
        <v>42000</v>
      </c>
      <c r="Y103" s="206">
        <v>40450</v>
      </c>
      <c r="Z103" s="206">
        <v>31800</v>
      </c>
      <c r="AA103" s="206">
        <v>30850</v>
      </c>
      <c r="AB103" s="206">
        <v>30000</v>
      </c>
      <c r="AC103" s="206">
        <v>30000</v>
      </c>
      <c r="AD103" s="207">
        <f t="shared" si="145"/>
        <v>11400</v>
      </c>
      <c r="AE103" s="208">
        <f t="shared" si="146"/>
        <v>0.8771929824561403</v>
      </c>
      <c r="AF103" s="209">
        <f t="shared" si="147"/>
        <v>3</v>
      </c>
      <c r="AG103" s="207">
        <f t="shared" si="148"/>
        <v>6000</v>
      </c>
      <c r="AH103" s="208">
        <f t="shared" si="149"/>
        <v>0</v>
      </c>
      <c r="AI103" s="209">
        <f t="shared" si="150"/>
        <v>3</v>
      </c>
      <c r="AJ103" s="207">
        <f t="shared" si="151"/>
        <v>17733.333333333332</v>
      </c>
      <c r="AK103" s="208">
        <f t="shared" si="152"/>
        <v>1.5037593984962474</v>
      </c>
      <c r="AL103" s="209">
        <f t="shared" si="153"/>
        <v>3</v>
      </c>
      <c r="AM103" s="207">
        <f t="shared" si="154"/>
        <v>17000</v>
      </c>
      <c r="AN103" s="208">
        <f t="shared" si="155"/>
        <v>0</v>
      </c>
      <c r="AO103" s="209">
        <f t="shared" si="156"/>
        <v>3</v>
      </c>
      <c r="AP103" s="207">
        <f t="shared" si="157"/>
        <v>40216.666666666664</v>
      </c>
      <c r="AQ103" s="208">
        <f t="shared" si="158"/>
        <v>0.58019063406548477</v>
      </c>
      <c r="AR103" s="209">
        <f t="shared" si="159"/>
        <v>3</v>
      </c>
      <c r="AS103" s="207">
        <f t="shared" si="160"/>
        <v>30883.333333333332</v>
      </c>
      <c r="AT103" s="208">
        <f t="shared" si="161"/>
        <v>-2.8602266594711239</v>
      </c>
      <c r="AU103" s="209">
        <f t="shared" si="162"/>
        <v>3</v>
      </c>
      <c r="AV103" s="210">
        <f t="shared" si="165"/>
        <v>18</v>
      </c>
      <c r="AW103" s="210" t="str">
        <f t="shared" si="163"/>
        <v>AMAN</v>
      </c>
      <c r="AX103" s="210" t="str">
        <f t="shared" si="164"/>
        <v>3</v>
      </c>
    </row>
    <row r="104" spans="1:51" x14ac:dyDescent="0.35">
      <c r="A104" s="8">
        <v>6</v>
      </c>
      <c r="B104" s="9">
        <v>6306</v>
      </c>
      <c r="C104" s="10" t="s">
        <v>603</v>
      </c>
      <c r="D104" s="81">
        <v>6306060</v>
      </c>
      <c r="E104" s="93" t="s">
        <v>644</v>
      </c>
      <c r="F104" s="88">
        <f>F103</f>
        <v>11200</v>
      </c>
      <c r="G104" s="88">
        <f>G103</f>
        <v>11500</v>
      </c>
      <c r="H104" s="88">
        <f>H103</f>
        <v>11500</v>
      </c>
      <c r="I104" s="88">
        <f>I103</f>
        <v>11500</v>
      </c>
      <c r="J104" s="72">
        <f>J103+2000</f>
        <v>8000</v>
      </c>
      <c r="K104" s="72">
        <f>K103+2000</f>
        <v>8000</v>
      </c>
      <c r="L104" s="72">
        <f>L103+2000</f>
        <v>8000</v>
      </c>
      <c r="M104" s="72">
        <f>M103+2000</f>
        <v>8000</v>
      </c>
      <c r="N104" s="72">
        <f t="shared" ref="N104:Y104" si="168">N103</f>
        <v>17500</v>
      </c>
      <c r="O104" s="72">
        <f t="shared" si="168"/>
        <v>17700</v>
      </c>
      <c r="P104" s="72">
        <f t="shared" si="168"/>
        <v>18000</v>
      </c>
      <c r="Q104" s="72">
        <f t="shared" si="168"/>
        <v>18000</v>
      </c>
      <c r="R104" s="72">
        <f t="shared" si="168"/>
        <v>17000</v>
      </c>
      <c r="S104" s="72">
        <f t="shared" si="168"/>
        <v>17000</v>
      </c>
      <c r="T104" s="72">
        <f t="shared" si="168"/>
        <v>17000</v>
      </c>
      <c r="U104" s="72">
        <f t="shared" si="168"/>
        <v>17000</v>
      </c>
      <c r="V104" s="72">
        <f t="shared" si="168"/>
        <v>36800</v>
      </c>
      <c r="W104" s="72">
        <f t="shared" si="168"/>
        <v>41850</v>
      </c>
      <c r="X104" s="72">
        <f t="shared" si="168"/>
        <v>42000</v>
      </c>
      <c r="Y104" s="72">
        <f t="shared" si="168"/>
        <v>40450</v>
      </c>
      <c r="Z104" s="72">
        <f>Z103-500</f>
        <v>31300</v>
      </c>
      <c r="AA104" s="72">
        <f>AA103-500</f>
        <v>30350</v>
      </c>
      <c r="AB104" s="72">
        <f>AB103-500</f>
        <v>29500</v>
      </c>
      <c r="AC104" s="72">
        <f>AC103-500</f>
        <v>29500</v>
      </c>
      <c r="AD104" s="38">
        <f t="shared" si="145"/>
        <v>11400</v>
      </c>
      <c r="AE104" s="39">
        <f t="shared" si="146"/>
        <v>0.8771929824561403</v>
      </c>
      <c r="AF104" s="40">
        <f t="shared" si="147"/>
        <v>3</v>
      </c>
      <c r="AG104" s="38">
        <f t="shared" si="148"/>
        <v>8000</v>
      </c>
      <c r="AH104" s="39">
        <f t="shared" si="149"/>
        <v>0</v>
      </c>
      <c r="AI104" s="40">
        <f t="shared" si="150"/>
        <v>3</v>
      </c>
      <c r="AJ104" s="38">
        <f t="shared" si="151"/>
        <v>17733.333333333332</v>
      </c>
      <c r="AK104" s="39">
        <f t="shared" si="152"/>
        <v>1.5037593984962474</v>
      </c>
      <c r="AL104" s="40">
        <f t="shared" si="153"/>
        <v>3</v>
      </c>
      <c r="AM104" s="38">
        <f t="shared" si="154"/>
        <v>17000</v>
      </c>
      <c r="AN104" s="39">
        <f t="shared" si="155"/>
        <v>0</v>
      </c>
      <c r="AO104" s="40">
        <f t="shared" si="156"/>
        <v>3</v>
      </c>
      <c r="AP104" s="38">
        <f t="shared" si="157"/>
        <v>40216.666666666664</v>
      </c>
      <c r="AQ104" s="39">
        <f t="shared" si="158"/>
        <v>0.58019063406548477</v>
      </c>
      <c r="AR104" s="40">
        <f t="shared" si="159"/>
        <v>3</v>
      </c>
      <c r="AS104" s="38">
        <f t="shared" si="160"/>
        <v>30383.333333333332</v>
      </c>
      <c r="AT104" s="39">
        <f t="shared" si="161"/>
        <v>-2.9072956664838139</v>
      </c>
      <c r="AU104" s="40">
        <f t="shared" si="162"/>
        <v>3</v>
      </c>
      <c r="AV104" s="42">
        <f t="shared" si="165"/>
        <v>18</v>
      </c>
      <c r="AW104" s="42" t="str">
        <f t="shared" si="163"/>
        <v>AMAN</v>
      </c>
      <c r="AX104" s="42" t="str">
        <f t="shared" si="164"/>
        <v>3</v>
      </c>
    </row>
    <row r="105" spans="1:51" x14ac:dyDescent="0.35">
      <c r="A105" s="8">
        <v>7</v>
      </c>
      <c r="B105" s="9">
        <v>6306</v>
      </c>
      <c r="C105" s="10" t="s">
        <v>603</v>
      </c>
      <c r="D105" s="81">
        <v>6306070</v>
      </c>
      <c r="E105" s="93" t="s">
        <v>645</v>
      </c>
      <c r="F105" s="88">
        <f>F103</f>
        <v>11200</v>
      </c>
      <c r="G105" s="88">
        <f>G103</f>
        <v>11500</v>
      </c>
      <c r="H105" s="88">
        <f>H103</f>
        <v>11500</v>
      </c>
      <c r="I105" s="88">
        <f>I103</f>
        <v>11500</v>
      </c>
      <c r="J105" s="72">
        <f>J103+2000</f>
        <v>8000</v>
      </c>
      <c r="K105" s="72">
        <f>K103+2000</f>
        <v>8000</v>
      </c>
      <c r="L105" s="72">
        <f>L103+2000</f>
        <v>8000</v>
      </c>
      <c r="M105" s="72">
        <f>M103+2000</f>
        <v>8000</v>
      </c>
      <c r="N105" s="72">
        <f t="shared" ref="N105:U105" si="169">N103</f>
        <v>17500</v>
      </c>
      <c r="O105" s="72">
        <f t="shared" si="169"/>
        <v>17700</v>
      </c>
      <c r="P105" s="72">
        <f t="shared" si="169"/>
        <v>18000</v>
      </c>
      <c r="Q105" s="72">
        <f t="shared" si="169"/>
        <v>18000</v>
      </c>
      <c r="R105" s="72">
        <f t="shared" si="169"/>
        <v>17000</v>
      </c>
      <c r="S105" s="72">
        <f t="shared" si="169"/>
        <v>17000</v>
      </c>
      <c r="T105" s="72">
        <f t="shared" si="169"/>
        <v>17000</v>
      </c>
      <c r="U105" s="72">
        <f t="shared" si="169"/>
        <v>17000</v>
      </c>
      <c r="V105" s="72">
        <f t="shared" ref="V105:Y107" si="170">V103+1000</f>
        <v>37800</v>
      </c>
      <c r="W105" s="72">
        <f t="shared" si="170"/>
        <v>42850</v>
      </c>
      <c r="X105" s="72">
        <f t="shared" si="170"/>
        <v>43000</v>
      </c>
      <c r="Y105" s="72">
        <f t="shared" si="170"/>
        <v>41450</v>
      </c>
      <c r="Z105" s="72">
        <f>Z103</f>
        <v>31800</v>
      </c>
      <c r="AA105" s="72">
        <f>AA103</f>
        <v>30850</v>
      </c>
      <c r="AB105" s="72">
        <f>AB103</f>
        <v>30000</v>
      </c>
      <c r="AC105" s="72">
        <f>AC103</f>
        <v>30000</v>
      </c>
      <c r="AD105" s="38">
        <f t="shared" si="145"/>
        <v>11400</v>
      </c>
      <c r="AE105" s="39">
        <f t="shared" si="146"/>
        <v>0.8771929824561403</v>
      </c>
      <c r="AF105" s="40">
        <f t="shared" si="147"/>
        <v>3</v>
      </c>
      <c r="AG105" s="38">
        <f t="shared" si="148"/>
        <v>8000</v>
      </c>
      <c r="AH105" s="39">
        <f t="shared" si="149"/>
        <v>0</v>
      </c>
      <c r="AI105" s="40">
        <f t="shared" si="150"/>
        <v>3</v>
      </c>
      <c r="AJ105" s="38">
        <f t="shared" si="151"/>
        <v>17733.333333333332</v>
      </c>
      <c r="AK105" s="39">
        <f t="shared" si="152"/>
        <v>1.5037593984962474</v>
      </c>
      <c r="AL105" s="40">
        <f t="shared" si="153"/>
        <v>3</v>
      </c>
      <c r="AM105" s="38">
        <f t="shared" si="154"/>
        <v>17000</v>
      </c>
      <c r="AN105" s="39">
        <f t="shared" si="155"/>
        <v>0</v>
      </c>
      <c r="AO105" s="40">
        <f t="shared" si="156"/>
        <v>3</v>
      </c>
      <c r="AP105" s="38">
        <f t="shared" si="157"/>
        <v>41216.666666666664</v>
      </c>
      <c r="AQ105" s="39">
        <f t="shared" si="158"/>
        <v>0.56611403154064477</v>
      </c>
      <c r="AR105" s="40">
        <f t="shared" si="159"/>
        <v>3</v>
      </c>
      <c r="AS105" s="38">
        <f t="shared" si="160"/>
        <v>30883.333333333332</v>
      </c>
      <c r="AT105" s="39">
        <f t="shared" si="161"/>
        <v>-2.8602266594711239</v>
      </c>
      <c r="AU105" s="40">
        <f t="shared" si="162"/>
        <v>3</v>
      </c>
      <c r="AV105" s="42">
        <f t="shared" si="165"/>
        <v>18</v>
      </c>
      <c r="AW105" s="42" t="str">
        <f t="shared" si="163"/>
        <v>AMAN</v>
      </c>
      <c r="AX105" s="42" t="str">
        <f t="shared" si="164"/>
        <v>3</v>
      </c>
    </row>
    <row r="106" spans="1:51" x14ac:dyDescent="0.35">
      <c r="A106" s="8">
        <v>8</v>
      </c>
      <c r="B106" s="9">
        <v>6306</v>
      </c>
      <c r="C106" s="10" t="s">
        <v>603</v>
      </c>
      <c r="D106" s="81">
        <v>6306080</v>
      </c>
      <c r="E106" s="93" t="s">
        <v>646</v>
      </c>
      <c r="F106" s="88">
        <f>F103+500</f>
        <v>11700</v>
      </c>
      <c r="G106" s="88">
        <f>G103+500</f>
        <v>12000</v>
      </c>
      <c r="H106" s="88">
        <f>H103+500</f>
        <v>12000</v>
      </c>
      <c r="I106" s="88">
        <f>I103+500</f>
        <v>12000</v>
      </c>
      <c r="J106" s="72">
        <f>J103+2000</f>
        <v>8000</v>
      </c>
      <c r="K106" s="72">
        <f>K103+2000</f>
        <v>8000</v>
      </c>
      <c r="L106" s="72">
        <f>L103+2000</f>
        <v>8000</v>
      </c>
      <c r="M106" s="72">
        <f>M103+2000</f>
        <v>8000</v>
      </c>
      <c r="N106" s="72">
        <f t="shared" ref="N106:U106" si="171">N103</f>
        <v>17500</v>
      </c>
      <c r="O106" s="72">
        <f t="shared" si="171"/>
        <v>17700</v>
      </c>
      <c r="P106" s="72">
        <f t="shared" si="171"/>
        <v>18000</v>
      </c>
      <c r="Q106" s="72">
        <f t="shared" si="171"/>
        <v>18000</v>
      </c>
      <c r="R106" s="72">
        <f t="shared" si="171"/>
        <v>17000</v>
      </c>
      <c r="S106" s="72">
        <f t="shared" si="171"/>
        <v>17000</v>
      </c>
      <c r="T106" s="72">
        <f t="shared" si="171"/>
        <v>17000</v>
      </c>
      <c r="U106" s="72">
        <f t="shared" si="171"/>
        <v>17000</v>
      </c>
      <c r="V106" s="72">
        <f t="shared" si="170"/>
        <v>37800</v>
      </c>
      <c r="W106" s="72">
        <f t="shared" si="170"/>
        <v>42850</v>
      </c>
      <c r="X106" s="72">
        <f t="shared" si="170"/>
        <v>43000</v>
      </c>
      <c r="Y106" s="72">
        <f t="shared" si="170"/>
        <v>41450</v>
      </c>
      <c r="Z106" s="72">
        <f>Z103</f>
        <v>31800</v>
      </c>
      <c r="AA106" s="72">
        <f>AA103</f>
        <v>30850</v>
      </c>
      <c r="AB106" s="72">
        <f>AB103</f>
        <v>30000</v>
      </c>
      <c r="AC106" s="72">
        <f>AC103</f>
        <v>30000</v>
      </c>
      <c r="AD106" s="38">
        <f t="shared" si="145"/>
        <v>11900</v>
      </c>
      <c r="AE106" s="39">
        <f t="shared" si="146"/>
        <v>0.84033613445378152</v>
      </c>
      <c r="AF106" s="40">
        <f t="shared" si="147"/>
        <v>3</v>
      </c>
      <c r="AG106" s="38">
        <f t="shared" si="148"/>
        <v>8000</v>
      </c>
      <c r="AH106" s="39">
        <f t="shared" si="149"/>
        <v>0</v>
      </c>
      <c r="AI106" s="40">
        <f t="shared" si="150"/>
        <v>3</v>
      </c>
      <c r="AJ106" s="38">
        <f t="shared" si="151"/>
        <v>17733.333333333332</v>
      </c>
      <c r="AK106" s="39">
        <f t="shared" si="152"/>
        <v>1.5037593984962474</v>
      </c>
      <c r="AL106" s="40">
        <f t="shared" si="153"/>
        <v>3</v>
      </c>
      <c r="AM106" s="38">
        <f t="shared" si="154"/>
        <v>17000</v>
      </c>
      <c r="AN106" s="39">
        <f t="shared" si="155"/>
        <v>0</v>
      </c>
      <c r="AO106" s="40">
        <f t="shared" si="156"/>
        <v>3</v>
      </c>
      <c r="AP106" s="38">
        <f t="shared" si="157"/>
        <v>41216.666666666664</v>
      </c>
      <c r="AQ106" s="39">
        <f t="shared" si="158"/>
        <v>0.56611403154064477</v>
      </c>
      <c r="AR106" s="40">
        <f t="shared" si="159"/>
        <v>3</v>
      </c>
      <c r="AS106" s="38">
        <f t="shared" si="160"/>
        <v>30883.333333333332</v>
      </c>
      <c r="AT106" s="39">
        <f t="shared" si="161"/>
        <v>-2.8602266594711239</v>
      </c>
      <c r="AU106" s="40">
        <f t="shared" si="162"/>
        <v>3</v>
      </c>
      <c r="AV106" s="42">
        <f t="shared" si="165"/>
        <v>18</v>
      </c>
      <c r="AW106" s="42" t="str">
        <f t="shared" si="163"/>
        <v>AMAN</v>
      </c>
      <c r="AX106" s="42" t="str">
        <f t="shared" si="164"/>
        <v>3</v>
      </c>
    </row>
    <row r="107" spans="1:51" x14ac:dyDescent="0.35">
      <c r="A107" s="8">
        <v>9</v>
      </c>
      <c r="B107" s="9">
        <v>6306</v>
      </c>
      <c r="C107" s="10" t="s">
        <v>603</v>
      </c>
      <c r="D107" s="81">
        <v>6306090</v>
      </c>
      <c r="E107" s="93" t="s">
        <v>647</v>
      </c>
      <c r="F107" s="88">
        <f>F103+1000</f>
        <v>12200</v>
      </c>
      <c r="G107" s="88">
        <f>G103+1000</f>
        <v>12500</v>
      </c>
      <c r="H107" s="88">
        <f>H103+1000</f>
        <v>12500</v>
      </c>
      <c r="I107" s="88">
        <f>I103+1000</f>
        <v>12500</v>
      </c>
      <c r="J107" s="72">
        <f>J103+2000</f>
        <v>8000</v>
      </c>
      <c r="K107" s="72">
        <f>K103+2000</f>
        <v>8000</v>
      </c>
      <c r="L107" s="72">
        <f>L103+2000</f>
        <v>8000</v>
      </c>
      <c r="M107" s="72">
        <f>M103+2000</f>
        <v>8000</v>
      </c>
      <c r="N107" s="72">
        <f t="shared" ref="N107:U107" si="172">N103</f>
        <v>17500</v>
      </c>
      <c r="O107" s="72">
        <f t="shared" si="172"/>
        <v>17700</v>
      </c>
      <c r="P107" s="72">
        <f t="shared" si="172"/>
        <v>18000</v>
      </c>
      <c r="Q107" s="72">
        <f t="shared" si="172"/>
        <v>18000</v>
      </c>
      <c r="R107" s="72">
        <f t="shared" si="172"/>
        <v>17000</v>
      </c>
      <c r="S107" s="72">
        <f t="shared" si="172"/>
        <v>17000</v>
      </c>
      <c r="T107" s="72">
        <f t="shared" si="172"/>
        <v>17000</v>
      </c>
      <c r="U107" s="72">
        <f t="shared" si="172"/>
        <v>17000</v>
      </c>
      <c r="V107" s="72">
        <f t="shared" si="170"/>
        <v>38800</v>
      </c>
      <c r="W107" s="72">
        <f t="shared" si="170"/>
        <v>43850</v>
      </c>
      <c r="X107" s="72">
        <f t="shared" si="170"/>
        <v>44000</v>
      </c>
      <c r="Y107" s="72">
        <f t="shared" si="170"/>
        <v>42450</v>
      </c>
      <c r="Z107" s="72">
        <f>Z103</f>
        <v>31800</v>
      </c>
      <c r="AA107" s="72">
        <f>AA103</f>
        <v>30850</v>
      </c>
      <c r="AB107" s="72">
        <f>AB103</f>
        <v>30000</v>
      </c>
      <c r="AC107" s="72">
        <f>AC103</f>
        <v>30000</v>
      </c>
      <c r="AD107" s="38">
        <f t="shared" si="145"/>
        <v>12400</v>
      </c>
      <c r="AE107" s="39">
        <f t="shared" si="146"/>
        <v>0.80645161290322576</v>
      </c>
      <c r="AF107" s="40">
        <f t="shared" si="147"/>
        <v>3</v>
      </c>
      <c r="AG107" s="38">
        <f t="shared" si="148"/>
        <v>8000</v>
      </c>
      <c r="AH107" s="39">
        <f t="shared" si="149"/>
        <v>0</v>
      </c>
      <c r="AI107" s="40">
        <f t="shared" si="150"/>
        <v>3</v>
      </c>
      <c r="AJ107" s="38">
        <f t="shared" si="151"/>
        <v>17733.333333333332</v>
      </c>
      <c r="AK107" s="39">
        <f t="shared" si="152"/>
        <v>1.5037593984962474</v>
      </c>
      <c r="AL107" s="40">
        <f t="shared" si="153"/>
        <v>3</v>
      </c>
      <c r="AM107" s="38">
        <f t="shared" si="154"/>
        <v>17000</v>
      </c>
      <c r="AN107" s="39">
        <f t="shared" si="155"/>
        <v>0</v>
      </c>
      <c r="AO107" s="40">
        <f t="shared" si="156"/>
        <v>3</v>
      </c>
      <c r="AP107" s="38">
        <f t="shared" si="157"/>
        <v>42216.666666666664</v>
      </c>
      <c r="AQ107" s="39">
        <f t="shared" si="158"/>
        <v>0.55270430319779495</v>
      </c>
      <c r="AR107" s="40">
        <f t="shared" si="159"/>
        <v>3</v>
      </c>
      <c r="AS107" s="38">
        <f t="shared" si="160"/>
        <v>30883.333333333332</v>
      </c>
      <c r="AT107" s="39">
        <f t="shared" si="161"/>
        <v>-2.8602266594711239</v>
      </c>
      <c r="AU107" s="40">
        <f t="shared" si="162"/>
        <v>3</v>
      </c>
      <c r="AV107" s="42">
        <f t="shared" si="165"/>
        <v>18</v>
      </c>
      <c r="AW107" s="42" t="str">
        <f t="shared" si="163"/>
        <v>AMAN</v>
      </c>
      <c r="AX107" s="42" t="str">
        <f t="shared" si="164"/>
        <v>3</v>
      </c>
    </row>
    <row r="108" spans="1:51" x14ac:dyDescent="0.35">
      <c r="A108" s="8">
        <v>10</v>
      </c>
      <c r="B108" s="9">
        <v>6306</v>
      </c>
      <c r="C108" s="10" t="s">
        <v>603</v>
      </c>
      <c r="D108" s="81">
        <v>6306091</v>
      </c>
      <c r="E108" s="93" t="s">
        <v>648</v>
      </c>
      <c r="F108" s="88">
        <f>F103+1500</f>
        <v>12700</v>
      </c>
      <c r="G108" s="88">
        <f>G103+1500</f>
        <v>13000</v>
      </c>
      <c r="H108" s="88">
        <f>H103+1500</f>
        <v>13000</v>
      </c>
      <c r="I108" s="88">
        <f>I103+1500</f>
        <v>13000</v>
      </c>
      <c r="J108" s="72">
        <f>J103+2500</f>
        <v>8500</v>
      </c>
      <c r="K108" s="72">
        <f>K103+2500</f>
        <v>8500</v>
      </c>
      <c r="L108" s="72">
        <f>L103+2500</f>
        <v>8500</v>
      </c>
      <c r="M108" s="72">
        <f>M103+2500</f>
        <v>8500</v>
      </c>
      <c r="N108" s="72">
        <f>N103+2000</f>
        <v>19500</v>
      </c>
      <c r="O108" s="72">
        <f>O103+2000</f>
        <v>19700</v>
      </c>
      <c r="P108" s="72">
        <f>P103+2000</f>
        <v>20000</v>
      </c>
      <c r="Q108" s="72">
        <f>Q103+2000</f>
        <v>20000</v>
      </c>
      <c r="R108" s="72">
        <f>R103+2500</f>
        <v>19500</v>
      </c>
      <c r="S108" s="72">
        <f>S103+2500</f>
        <v>19500</v>
      </c>
      <c r="T108" s="72">
        <f>T103+2500</f>
        <v>19500</v>
      </c>
      <c r="U108" s="72">
        <f>U103+2500</f>
        <v>19500</v>
      </c>
      <c r="V108" s="72">
        <f>V106+2000</f>
        <v>39800</v>
      </c>
      <c r="W108" s="72">
        <f>W106+2000</f>
        <v>44850</v>
      </c>
      <c r="X108" s="72">
        <f>X106+2000</f>
        <v>45000</v>
      </c>
      <c r="Y108" s="72">
        <f>Y106+2000</f>
        <v>43450</v>
      </c>
      <c r="Z108" s="72">
        <f>Z103+1000</f>
        <v>32800</v>
      </c>
      <c r="AA108" s="72">
        <f>AA103+1000</f>
        <v>31850</v>
      </c>
      <c r="AB108" s="72">
        <f>AB103+1000</f>
        <v>31000</v>
      </c>
      <c r="AC108" s="72">
        <f>AC103+1000</f>
        <v>31000</v>
      </c>
      <c r="AD108" s="38">
        <f t="shared" si="145"/>
        <v>12900</v>
      </c>
      <c r="AE108" s="39">
        <f t="shared" si="146"/>
        <v>0.77519379844961245</v>
      </c>
      <c r="AF108" s="40">
        <f t="shared" si="147"/>
        <v>3</v>
      </c>
      <c r="AG108" s="38">
        <f t="shared" si="148"/>
        <v>8500</v>
      </c>
      <c r="AH108" s="39">
        <f t="shared" si="149"/>
        <v>0</v>
      </c>
      <c r="AI108" s="40">
        <f t="shared" si="150"/>
        <v>3</v>
      </c>
      <c r="AJ108" s="38">
        <f t="shared" si="151"/>
        <v>19733.333333333332</v>
      </c>
      <c r="AK108" s="39">
        <f t="shared" si="152"/>
        <v>1.3513513513513575</v>
      </c>
      <c r="AL108" s="40">
        <f t="shared" si="153"/>
        <v>3</v>
      </c>
      <c r="AM108" s="38">
        <f t="shared" si="154"/>
        <v>19500</v>
      </c>
      <c r="AN108" s="39">
        <f t="shared" si="155"/>
        <v>0</v>
      </c>
      <c r="AO108" s="40">
        <f t="shared" si="156"/>
        <v>3</v>
      </c>
      <c r="AP108" s="38">
        <f t="shared" si="157"/>
        <v>43216.666666666664</v>
      </c>
      <c r="AQ108" s="39">
        <f t="shared" si="158"/>
        <v>0.53991515618974728</v>
      </c>
      <c r="AR108" s="40">
        <f t="shared" si="159"/>
        <v>3</v>
      </c>
      <c r="AS108" s="38">
        <f t="shared" si="160"/>
        <v>31883.333333333332</v>
      </c>
      <c r="AT108" s="39">
        <f t="shared" si="161"/>
        <v>-2.7705175117616272</v>
      </c>
      <c r="AU108" s="40">
        <f t="shared" si="162"/>
        <v>3</v>
      </c>
      <c r="AV108" s="42">
        <f t="shared" si="165"/>
        <v>18</v>
      </c>
      <c r="AW108" s="42" t="str">
        <f t="shared" si="163"/>
        <v>AMAN</v>
      </c>
      <c r="AX108" s="42" t="str">
        <f t="shared" si="164"/>
        <v>3</v>
      </c>
    </row>
    <row r="109" spans="1:51" x14ac:dyDescent="0.35">
      <c r="A109" s="8">
        <v>11</v>
      </c>
      <c r="B109" s="9">
        <v>6306</v>
      </c>
      <c r="C109" s="10" t="s">
        <v>603</v>
      </c>
      <c r="D109" s="81">
        <v>6306100</v>
      </c>
      <c r="E109" s="93" t="s">
        <v>649</v>
      </c>
      <c r="F109" s="88">
        <f>F103+1000</f>
        <v>12200</v>
      </c>
      <c r="G109" s="88">
        <f>G103+1000</f>
        <v>12500</v>
      </c>
      <c r="H109" s="88">
        <f>H103+1000</f>
        <v>12500</v>
      </c>
      <c r="I109" s="88">
        <f>I103+1000</f>
        <v>12500</v>
      </c>
      <c r="J109" s="72">
        <f>J103+2000</f>
        <v>8000</v>
      </c>
      <c r="K109" s="72">
        <f>K103+2000</f>
        <v>8000</v>
      </c>
      <c r="L109" s="72">
        <f>L103+2000</f>
        <v>8000</v>
      </c>
      <c r="M109" s="72">
        <f>M103+2000</f>
        <v>8000</v>
      </c>
      <c r="N109" s="72">
        <f>N103-1000</f>
        <v>16500</v>
      </c>
      <c r="O109" s="72">
        <f>O103-1000</f>
        <v>16700</v>
      </c>
      <c r="P109" s="72">
        <f>P103-1000</f>
        <v>17000</v>
      </c>
      <c r="Q109" s="72">
        <f>Q103-1000</f>
        <v>17000</v>
      </c>
      <c r="R109" s="72">
        <f>R103</f>
        <v>17000</v>
      </c>
      <c r="S109" s="72">
        <f>S103</f>
        <v>17000</v>
      </c>
      <c r="T109" s="72">
        <f>T103</f>
        <v>17000</v>
      </c>
      <c r="U109" s="72">
        <f>U103</f>
        <v>17000</v>
      </c>
      <c r="V109" s="72">
        <f>V107-1000</f>
        <v>37800</v>
      </c>
      <c r="W109" s="72">
        <f>W107-1000</f>
        <v>42850</v>
      </c>
      <c r="X109" s="72">
        <f>X107-1000</f>
        <v>43000</v>
      </c>
      <c r="Y109" s="72">
        <f>Y107-1000</f>
        <v>41450</v>
      </c>
      <c r="Z109" s="72">
        <f>Z103-1000</f>
        <v>30800</v>
      </c>
      <c r="AA109" s="72">
        <f>AA103-1000</f>
        <v>29850</v>
      </c>
      <c r="AB109" s="72">
        <f>AB103-1000</f>
        <v>29000</v>
      </c>
      <c r="AC109" s="72">
        <f>AC103-1000</f>
        <v>29000</v>
      </c>
      <c r="AD109" s="38">
        <f t="shared" si="145"/>
        <v>12400</v>
      </c>
      <c r="AE109" s="39">
        <f t="shared" si="146"/>
        <v>0.80645161290322576</v>
      </c>
      <c r="AF109" s="40">
        <f t="shared" si="147"/>
        <v>3</v>
      </c>
      <c r="AG109" s="38">
        <f t="shared" si="148"/>
        <v>8000</v>
      </c>
      <c r="AH109" s="39">
        <f t="shared" si="149"/>
        <v>0</v>
      </c>
      <c r="AI109" s="40">
        <f t="shared" si="150"/>
        <v>3</v>
      </c>
      <c r="AJ109" s="38">
        <f t="shared" si="151"/>
        <v>16733.333333333332</v>
      </c>
      <c r="AK109" s="39">
        <f t="shared" si="152"/>
        <v>1.5936254980079754</v>
      </c>
      <c r="AL109" s="40">
        <f t="shared" si="153"/>
        <v>3</v>
      </c>
      <c r="AM109" s="38">
        <f t="shared" si="154"/>
        <v>17000</v>
      </c>
      <c r="AN109" s="39">
        <f t="shared" si="155"/>
        <v>0</v>
      </c>
      <c r="AO109" s="40">
        <f t="shared" si="156"/>
        <v>3</v>
      </c>
      <c r="AP109" s="38">
        <f t="shared" si="157"/>
        <v>41216.666666666664</v>
      </c>
      <c r="AQ109" s="39">
        <f t="shared" si="158"/>
        <v>0.56611403154064477</v>
      </c>
      <c r="AR109" s="40">
        <f t="shared" si="159"/>
        <v>3</v>
      </c>
      <c r="AS109" s="38">
        <f t="shared" si="160"/>
        <v>29883.333333333332</v>
      </c>
      <c r="AT109" s="39">
        <f t="shared" si="161"/>
        <v>-2.9559397657557129</v>
      </c>
      <c r="AU109" s="40">
        <f t="shared" si="162"/>
        <v>3</v>
      </c>
      <c r="AV109" s="42">
        <f t="shared" si="165"/>
        <v>18</v>
      </c>
      <c r="AW109" s="42" t="str">
        <f t="shared" si="163"/>
        <v>AMAN</v>
      </c>
      <c r="AX109" s="42" t="str">
        <f t="shared" si="164"/>
        <v>3</v>
      </c>
    </row>
    <row r="110" spans="1:51" x14ac:dyDescent="0.35">
      <c r="A110" s="68"/>
      <c r="B110" s="68"/>
      <c r="C110" s="68"/>
      <c r="D110" s="68" t="s">
        <v>597</v>
      </c>
      <c r="E110" s="67" t="s">
        <v>597</v>
      </c>
      <c r="F110" s="74">
        <f t="shared" ref="F110:AC110" si="173">AVERAGE(F99:F109)</f>
        <v>11790.90909090909</v>
      </c>
      <c r="G110" s="74">
        <f t="shared" si="173"/>
        <v>12090.90909090909</v>
      </c>
      <c r="H110" s="74">
        <f t="shared" si="173"/>
        <v>12090.90909090909</v>
      </c>
      <c r="I110" s="74">
        <f t="shared" si="173"/>
        <v>12090.90909090909</v>
      </c>
      <c r="J110" s="74">
        <f t="shared" si="173"/>
        <v>7727.272727272727</v>
      </c>
      <c r="K110" s="74">
        <f t="shared" si="173"/>
        <v>7727.272727272727</v>
      </c>
      <c r="L110" s="74">
        <f t="shared" si="173"/>
        <v>7727.272727272727</v>
      </c>
      <c r="M110" s="74">
        <f t="shared" si="173"/>
        <v>7727.272727272727</v>
      </c>
      <c r="N110" s="74">
        <f t="shared" si="173"/>
        <v>17872.727272727272</v>
      </c>
      <c r="O110" s="74">
        <f t="shared" si="173"/>
        <v>18072.727272727272</v>
      </c>
      <c r="P110" s="74">
        <f t="shared" si="173"/>
        <v>18372.727272727272</v>
      </c>
      <c r="Q110" s="74">
        <f t="shared" si="173"/>
        <v>18372.727272727272</v>
      </c>
      <c r="R110" s="74">
        <f t="shared" si="173"/>
        <v>17545.454545454544</v>
      </c>
      <c r="S110" s="74">
        <f t="shared" si="173"/>
        <v>17545.454545454544</v>
      </c>
      <c r="T110" s="74">
        <f t="shared" si="173"/>
        <v>17545.454545454544</v>
      </c>
      <c r="U110" s="74">
        <f t="shared" si="173"/>
        <v>17545.454545454544</v>
      </c>
      <c r="V110" s="74">
        <f t="shared" si="173"/>
        <v>37890.909090909088</v>
      </c>
      <c r="W110" s="74">
        <f t="shared" si="173"/>
        <v>42940.909090909088</v>
      </c>
      <c r="X110" s="74">
        <f t="shared" si="173"/>
        <v>43090.909090909088</v>
      </c>
      <c r="Y110" s="74">
        <f t="shared" si="173"/>
        <v>41540.909090909088</v>
      </c>
      <c r="Z110" s="74">
        <f t="shared" si="173"/>
        <v>31936.363636363636</v>
      </c>
      <c r="AA110" s="74">
        <f t="shared" si="173"/>
        <v>30986.363636363636</v>
      </c>
      <c r="AB110" s="74">
        <f t="shared" si="173"/>
        <v>30136.363636363636</v>
      </c>
      <c r="AC110" s="74">
        <f t="shared" si="173"/>
        <v>30136.363636363636</v>
      </c>
      <c r="AD110" s="38">
        <f t="shared" si="145"/>
        <v>11990.90909090909</v>
      </c>
      <c r="AE110" s="39">
        <f t="shared" si="146"/>
        <v>0.83396512509476883</v>
      </c>
      <c r="AF110" s="41">
        <f t="shared" si="147"/>
        <v>3</v>
      </c>
      <c r="AG110" s="38">
        <f t="shared" si="148"/>
        <v>7727.272727272727</v>
      </c>
      <c r="AH110" s="39">
        <f t="shared" si="149"/>
        <v>0</v>
      </c>
      <c r="AI110" s="41">
        <f t="shared" si="150"/>
        <v>3</v>
      </c>
      <c r="AJ110" s="38">
        <f t="shared" si="151"/>
        <v>18106.060606060604</v>
      </c>
      <c r="AK110" s="39">
        <f t="shared" si="152"/>
        <v>1.4728033472803417</v>
      </c>
      <c r="AL110" s="41">
        <f t="shared" si="153"/>
        <v>3</v>
      </c>
      <c r="AM110" s="38">
        <f t="shared" si="154"/>
        <v>17545.454545454544</v>
      </c>
      <c r="AN110" s="39">
        <f t="shared" si="155"/>
        <v>0</v>
      </c>
      <c r="AO110" s="41">
        <f t="shared" si="156"/>
        <v>3</v>
      </c>
      <c r="AP110" s="38">
        <f t="shared" si="157"/>
        <v>41307.575757575753</v>
      </c>
      <c r="AQ110" s="39">
        <f t="shared" si="158"/>
        <v>0.56486813630195365</v>
      </c>
      <c r="AR110" s="41">
        <f t="shared" si="159"/>
        <v>3</v>
      </c>
      <c r="AS110" s="38">
        <f t="shared" si="160"/>
        <v>31019.696969696972</v>
      </c>
      <c r="AT110" s="39">
        <f t="shared" si="161"/>
        <v>-2.8476530063986791</v>
      </c>
      <c r="AU110" s="41">
        <f t="shared" si="162"/>
        <v>3</v>
      </c>
      <c r="AV110" s="41">
        <f t="shared" si="165"/>
        <v>18</v>
      </c>
      <c r="AW110" s="41" t="str">
        <f t="shared" si="163"/>
        <v>AMAN</v>
      </c>
      <c r="AX110" s="41" t="str">
        <f t="shared" si="164"/>
        <v>3</v>
      </c>
      <c r="AY110" s="44"/>
    </row>
    <row r="112" spans="1:51" ht="18.5" x14ac:dyDescent="0.35">
      <c r="A112" s="213" t="s">
        <v>795</v>
      </c>
      <c r="B112" s="196"/>
      <c r="C112" s="196"/>
      <c r="D112" s="196"/>
      <c r="E112" s="196"/>
      <c r="F112" s="60"/>
      <c r="G112" s="60"/>
      <c r="H112" s="61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2"/>
      <c r="AE112" s="63"/>
      <c r="AF112" s="60"/>
      <c r="AG112" s="62"/>
      <c r="AH112" s="63"/>
      <c r="AI112" s="60"/>
      <c r="AJ112" s="62"/>
      <c r="AK112" s="63"/>
      <c r="AL112" s="60"/>
      <c r="AM112" s="62"/>
      <c r="AN112" s="63"/>
      <c r="AO112" s="60"/>
      <c r="AP112" s="62"/>
      <c r="AQ112" s="63"/>
      <c r="AR112" s="60"/>
      <c r="AS112" s="62"/>
      <c r="AT112" s="63"/>
      <c r="AU112" s="60"/>
    </row>
    <row r="113" spans="1:51" x14ac:dyDescent="0.35">
      <c r="A113" s="66"/>
      <c r="B113" s="76"/>
      <c r="C113" s="66"/>
      <c r="D113" s="66"/>
      <c r="E113" s="66"/>
      <c r="F113" s="66"/>
      <c r="G113" s="66"/>
      <c r="H113" s="61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2"/>
      <c r="AE113" s="63"/>
      <c r="AF113" s="66"/>
      <c r="AG113" s="62"/>
      <c r="AH113" s="63"/>
      <c r="AI113" s="66"/>
      <c r="AJ113" s="62"/>
      <c r="AK113" s="63"/>
      <c r="AL113" s="66"/>
      <c r="AM113" s="62"/>
      <c r="AN113" s="63"/>
      <c r="AO113" s="66"/>
      <c r="AP113" s="62"/>
      <c r="AQ113" s="63"/>
      <c r="AR113" s="66"/>
      <c r="AS113" s="62"/>
      <c r="AT113" s="63"/>
      <c r="AU113" s="66"/>
    </row>
    <row r="114" spans="1:51" s="36" customFormat="1" ht="31.15" customHeight="1" x14ac:dyDescent="0.35">
      <c r="A114" s="308" t="s">
        <v>1</v>
      </c>
      <c r="B114" s="309" t="s">
        <v>602</v>
      </c>
      <c r="C114" s="310" t="s">
        <v>3</v>
      </c>
      <c r="D114" s="313" t="s">
        <v>600</v>
      </c>
      <c r="E114" s="316" t="s">
        <v>601</v>
      </c>
      <c r="F114" s="323" t="s">
        <v>564</v>
      </c>
      <c r="G114" s="324"/>
      <c r="H114" s="324"/>
      <c r="I114" s="323" t="s">
        <v>8</v>
      </c>
      <c r="J114" s="325" t="s">
        <v>565</v>
      </c>
      <c r="K114" s="326"/>
      <c r="L114" s="326"/>
      <c r="M114" s="325" t="s">
        <v>8</v>
      </c>
      <c r="N114" s="303" t="s">
        <v>566</v>
      </c>
      <c r="O114" s="304"/>
      <c r="P114" s="304"/>
      <c r="Q114" s="303" t="s">
        <v>8</v>
      </c>
      <c r="R114" s="319" t="s">
        <v>567</v>
      </c>
      <c r="S114" s="320"/>
      <c r="T114" s="320"/>
      <c r="U114" s="319" t="s">
        <v>8</v>
      </c>
      <c r="V114" s="321" t="s">
        <v>568</v>
      </c>
      <c r="W114" s="322"/>
      <c r="X114" s="322"/>
      <c r="Y114" s="321" t="s">
        <v>8</v>
      </c>
      <c r="Z114" s="297" t="s">
        <v>569</v>
      </c>
      <c r="AA114" s="306"/>
      <c r="AB114" s="306"/>
      <c r="AC114" s="297" t="s">
        <v>8</v>
      </c>
      <c r="AD114" s="299" t="s">
        <v>570</v>
      </c>
      <c r="AE114" s="300"/>
      <c r="AF114" s="301"/>
      <c r="AG114" s="299" t="s">
        <v>571</v>
      </c>
      <c r="AH114" s="300"/>
      <c r="AI114" s="301"/>
      <c r="AJ114" s="299" t="s">
        <v>572</v>
      </c>
      <c r="AK114" s="300"/>
      <c r="AL114" s="301"/>
      <c r="AM114" s="299" t="s">
        <v>573</v>
      </c>
      <c r="AN114" s="300"/>
      <c r="AO114" s="301"/>
      <c r="AP114" s="299" t="s">
        <v>574</v>
      </c>
      <c r="AQ114" s="300"/>
      <c r="AR114" s="301"/>
      <c r="AS114" s="299" t="s">
        <v>575</v>
      </c>
      <c r="AT114" s="300"/>
      <c r="AU114" s="301"/>
      <c r="AV114" s="305" t="s">
        <v>576</v>
      </c>
      <c r="AW114" s="305"/>
      <c r="AX114" s="305"/>
    </row>
    <row r="115" spans="1:51" s="36" customFormat="1" ht="15.5" x14ac:dyDescent="0.35">
      <c r="A115" s="308"/>
      <c r="B115" s="309"/>
      <c r="C115" s="311"/>
      <c r="D115" s="314"/>
      <c r="E115" s="317"/>
      <c r="F115" s="324"/>
      <c r="G115" s="324"/>
      <c r="H115" s="324"/>
      <c r="I115" s="323"/>
      <c r="J115" s="326"/>
      <c r="K115" s="326"/>
      <c r="L115" s="326"/>
      <c r="M115" s="325"/>
      <c r="N115" s="304"/>
      <c r="O115" s="304"/>
      <c r="P115" s="304"/>
      <c r="Q115" s="303"/>
      <c r="R115" s="320"/>
      <c r="S115" s="320"/>
      <c r="T115" s="320"/>
      <c r="U115" s="319"/>
      <c r="V115" s="322"/>
      <c r="W115" s="322"/>
      <c r="X115" s="322"/>
      <c r="Y115" s="321"/>
      <c r="Z115" s="306"/>
      <c r="AA115" s="306"/>
      <c r="AB115" s="306"/>
      <c r="AC115" s="297"/>
      <c r="AD115" s="298" t="s">
        <v>577</v>
      </c>
      <c r="AE115" s="302" t="s">
        <v>11</v>
      </c>
      <c r="AF115" s="298" t="s">
        <v>12</v>
      </c>
      <c r="AG115" s="298" t="s">
        <v>577</v>
      </c>
      <c r="AH115" s="302" t="s">
        <v>11</v>
      </c>
      <c r="AI115" s="298" t="s">
        <v>12</v>
      </c>
      <c r="AJ115" s="298" t="s">
        <v>577</v>
      </c>
      <c r="AK115" s="302" t="s">
        <v>11</v>
      </c>
      <c r="AL115" s="298" t="s">
        <v>12</v>
      </c>
      <c r="AM115" s="298" t="s">
        <v>577</v>
      </c>
      <c r="AN115" s="302" t="s">
        <v>11</v>
      </c>
      <c r="AO115" s="298" t="s">
        <v>12</v>
      </c>
      <c r="AP115" s="298" t="s">
        <v>577</v>
      </c>
      <c r="AQ115" s="302" t="s">
        <v>11</v>
      </c>
      <c r="AR115" s="298" t="s">
        <v>12</v>
      </c>
      <c r="AS115" s="298" t="s">
        <v>577</v>
      </c>
      <c r="AT115" s="302" t="s">
        <v>11</v>
      </c>
      <c r="AU115" s="298" t="s">
        <v>12</v>
      </c>
      <c r="AV115" s="305"/>
      <c r="AW115" s="305"/>
      <c r="AX115" s="305"/>
    </row>
    <row r="116" spans="1:51" s="36" customFormat="1" ht="15.5" x14ac:dyDescent="0.35">
      <c r="A116" s="308"/>
      <c r="B116" s="309"/>
      <c r="C116" s="312"/>
      <c r="D116" s="315"/>
      <c r="E116" s="318"/>
      <c r="F116" s="71">
        <v>45383</v>
      </c>
      <c r="G116" s="71">
        <v>45413</v>
      </c>
      <c r="H116" s="71">
        <v>45444</v>
      </c>
      <c r="I116" s="71">
        <v>45474</v>
      </c>
      <c r="J116" s="71">
        <v>45383</v>
      </c>
      <c r="K116" s="71">
        <v>45413</v>
      </c>
      <c r="L116" s="71">
        <v>45444</v>
      </c>
      <c r="M116" s="71">
        <v>45474</v>
      </c>
      <c r="N116" s="71">
        <v>45383</v>
      </c>
      <c r="O116" s="71">
        <v>45413</v>
      </c>
      <c r="P116" s="71">
        <v>45444</v>
      </c>
      <c r="Q116" s="71">
        <v>45474</v>
      </c>
      <c r="R116" s="71">
        <v>45383</v>
      </c>
      <c r="S116" s="71">
        <v>45413</v>
      </c>
      <c r="T116" s="71">
        <v>45444</v>
      </c>
      <c r="U116" s="71">
        <v>45474</v>
      </c>
      <c r="V116" s="71">
        <v>45383</v>
      </c>
      <c r="W116" s="71">
        <v>45413</v>
      </c>
      <c r="X116" s="71">
        <v>45444</v>
      </c>
      <c r="Y116" s="71">
        <v>45474</v>
      </c>
      <c r="Z116" s="71">
        <v>45383</v>
      </c>
      <c r="AA116" s="71">
        <v>45413</v>
      </c>
      <c r="AB116" s="71">
        <v>45444</v>
      </c>
      <c r="AC116" s="71">
        <v>45474</v>
      </c>
      <c r="AD116" s="298"/>
      <c r="AE116" s="302"/>
      <c r="AF116" s="298"/>
      <c r="AG116" s="298"/>
      <c r="AH116" s="302"/>
      <c r="AI116" s="298"/>
      <c r="AJ116" s="298"/>
      <c r="AK116" s="302"/>
      <c r="AL116" s="298"/>
      <c r="AM116" s="298"/>
      <c r="AN116" s="302"/>
      <c r="AO116" s="298"/>
      <c r="AP116" s="298"/>
      <c r="AQ116" s="302"/>
      <c r="AR116" s="298"/>
      <c r="AS116" s="298"/>
      <c r="AT116" s="302"/>
      <c r="AU116" s="298"/>
      <c r="AV116" s="59" t="s">
        <v>578</v>
      </c>
      <c r="AW116" s="59" t="s">
        <v>579</v>
      </c>
      <c r="AX116" s="59" t="s">
        <v>580</v>
      </c>
      <c r="AY116" s="43"/>
    </row>
    <row r="117" spans="1:51" x14ac:dyDescent="0.35">
      <c r="A117" s="8">
        <v>1</v>
      </c>
      <c r="B117" s="9">
        <v>6306</v>
      </c>
      <c r="C117" s="10" t="s">
        <v>603</v>
      </c>
      <c r="D117" s="81">
        <v>6306010</v>
      </c>
      <c r="E117" s="93" t="s">
        <v>639</v>
      </c>
      <c r="F117" s="88">
        <f>F121</f>
        <v>11500</v>
      </c>
      <c r="G117" s="88">
        <f>G121</f>
        <v>11500</v>
      </c>
      <c r="H117" s="88">
        <f>H121</f>
        <v>11500</v>
      </c>
      <c r="I117" s="88">
        <f>I121</f>
        <v>11500</v>
      </c>
      <c r="J117" s="72">
        <f>J121+2000</f>
        <v>8000</v>
      </c>
      <c r="K117" s="72">
        <f>K121+2000</f>
        <v>8000</v>
      </c>
      <c r="L117" s="72">
        <f>L121+2000</f>
        <v>8000</v>
      </c>
      <c r="M117" s="72">
        <f>M121+2000</f>
        <v>8000</v>
      </c>
      <c r="N117" s="72">
        <f>N121+1000</f>
        <v>18700</v>
      </c>
      <c r="O117" s="72">
        <f>O121+1000</f>
        <v>19000</v>
      </c>
      <c r="P117" s="72">
        <f>P121+1000</f>
        <v>19000</v>
      </c>
      <c r="Q117" s="72">
        <f>Q121+1000</f>
        <v>18300</v>
      </c>
      <c r="R117" s="72">
        <f>R121+500</f>
        <v>17500</v>
      </c>
      <c r="S117" s="72">
        <f>S121+500</f>
        <v>17500</v>
      </c>
      <c r="T117" s="72">
        <f>T121+500</f>
        <v>17500</v>
      </c>
      <c r="U117" s="72">
        <f>U121+500</f>
        <v>17500</v>
      </c>
      <c r="V117" s="72">
        <f>V121+1000</f>
        <v>42850</v>
      </c>
      <c r="W117" s="72">
        <f>W121+1000</f>
        <v>43000</v>
      </c>
      <c r="X117" s="72">
        <f>X121+1000</f>
        <v>41450</v>
      </c>
      <c r="Y117" s="72">
        <f>Y121+1000</f>
        <v>37700</v>
      </c>
      <c r="Z117" s="72">
        <f>Z121+500</f>
        <v>31350</v>
      </c>
      <c r="AA117" s="72">
        <f>AA121+500</f>
        <v>30500</v>
      </c>
      <c r="AB117" s="72">
        <f>AB121+500</f>
        <v>30500</v>
      </c>
      <c r="AC117" s="72">
        <f>AC121+500</f>
        <v>31500</v>
      </c>
      <c r="AD117" s="38">
        <f t="shared" ref="AD117:AD128" si="174">IF(ISERROR(AVERAGE(F117:H117)),0,AVERAGE(F117:H117))</f>
        <v>11500</v>
      </c>
      <c r="AE117" s="39">
        <f t="shared" ref="AE117:AE128" si="175">IF(ISERROR(((I117-AD117)/AD117)*100),0,((I117-AD117)/AD117)*100)</f>
        <v>0</v>
      </c>
      <c r="AF117" s="40">
        <f t="shared" ref="AF117:AF128" si="176">IF(AE117="","",IF(AE117&gt;10,1,IF(AE117&lt;5,3,2)))</f>
        <v>3</v>
      </c>
      <c r="AG117" s="38">
        <f t="shared" ref="AG117:AG128" si="177">IF(ISERROR(AVERAGE(J117:L117)),0,AVERAGE(J117:L117))</f>
        <v>8000</v>
      </c>
      <c r="AH117" s="39">
        <f t="shared" ref="AH117:AH128" si="178">IF(ISERROR(((M117-AG117)/AG117)*100),0,((M117-AG117)/AG117)*100)</f>
        <v>0</v>
      </c>
      <c r="AI117" s="40">
        <f t="shared" ref="AI117:AI128" si="179">IF(AH117="","",IF(AH117&gt;15,1,IF(AH117&lt;5,3,2)))</f>
        <v>3</v>
      </c>
      <c r="AJ117" s="38">
        <f t="shared" ref="AJ117:AJ128" si="180">IF(ISERROR(AVERAGE(N117:P117)),0,AVERAGE(N117:P117))</f>
        <v>18900</v>
      </c>
      <c r="AK117" s="39">
        <f t="shared" ref="AK117:AK128" si="181">IF(ISERROR(((Q117-AJ117)/AJ117)*100),0,((Q117-AJ117)/AJ117)*100)</f>
        <v>-3.1746031746031744</v>
      </c>
      <c r="AL117" s="40">
        <f t="shared" ref="AL117:AL128" si="182">IF(AK117="","",IF(AK117&gt;15,1,IF(AK117&lt;5,3,2)))</f>
        <v>3</v>
      </c>
      <c r="AM117" s="38">
        <f t="shared" ref="AM117:AM128" si="183">IF(ISERROR(AVERAGE(R117:T117)),0,AVERAGE(R117:T117))</f>
        <v>17500</v>
      </c>
      <c r="AN117" s="39">
        <f t="shared" ref="AN117:AN128" si="184">IF(ISERROR(((U117-AM117)/AM117)*100),0,((U117-AM117)/AM117)*100)</f>
        <v>0</v>
      </c>
      <c r="AO117" s="40">
        <f t="shared" ref="AO117:AO128" si="185">IF(AN117="","",IF(AN117&gt;15,1,IF(AN117&lt;5,3,2)))</f>
        <v>3</v>
      </c>
      <c r="AP117" s="38">
        <f t="shared" ref="AP117:AP128" si="186">IF(ISERROR(AVERAGE(V117:X117)),0,AVERAGE(V117:X117))</f>
        <v>42433.333333333336</v>
      </c>
      <c r="AQ117" s="39">
        <f t="shared" ref="AQ117:AQ128" si="187">IF(ISERROR(((Y117-AP117)/AP117)*100),0,((Y117-AP117)/AP117)*100)</f>
        <v>-11.154752553024357</v>
      </c>
      <c r="AR117" s="40">
        <f t="shared" ref="AR117:AR128" si="188">IF(AQ117="","",IF(AQ117&gt;15,1,IF(AQ117&lt;5,3,2)))</f>
        <v>3</v>
      </c>
      <c r="AS117" s="38">
        <f t="shared" ref="AS117:AS128" si="189">IF(ISERROR(AVERAGE(Z117:AB117)),0,AVERAGE(Z117:AB117))</f>
        <v>30783.333333333332</v>
      </c>
      <c r="AT117" s="39">
        <f t="shared" ref="AT117:AT128" si="190">IF(ISERROR(((AC117-AS117)/AS117)*100),0,((AC117-AS117)/AS117)*100)</f>
        <v>2.3280996210070426</v>
      </c>
      <c r="AU117" s="40">
        <f t="shared" ref="AU117:AU128" si="191">IF(AT117="","",IF(AT117&gt;15,1,IF(AT117&lt;5,3,2)))</f>
        <v>3</v>
      </c>
      <c r="AV117" s="42">
        <f>IF(ISERROR(AF117+AI117+AL117+AO117+AR117+AU117),"",AF117+AI117+AL117+AO117+AR117+AU117)</f>
        <v>18</v>
      </c>
      <c r="AW117" s="42" t="str">
        <f t="shared" ref="AW117:AW128" si="192">IF(AV117="","",IF(AV117&lt;=9,"RENTAN",IF(AV117&gt;13,"AMAN","WASPADA")))</f>
        <v>AMAN</v>
      </c>
      <c r="AX117" s="42" t="str">
        <f t="shared" ref="AX117:AX128" si="193">IF(AW117="","",IF(AW117="AMAN","3",IF(AW117="RENTAN","1","2")))</f>
        <v>3</v>
      </c>
    </row>
    <row r="118" spans="1:51" x14ac:dyDescent="0.35">
      <c r="A118" s="8">
        <v>2</v>
      </c>
      <c r="B118" s="9">
        <v>6306</v>
      </c>
      <c r="C118" s="10" t="s">
        <v>603</v>
      </c>
      <c r="D118" s="81">
        <v>6306020</v>
      </c>
      <c r="E118" s="93" t="s">
        <v>640</v>
      </c>
      <c r="F118" s="88">
        <f>F121+2000</f>
        <v>13500</v>
      </c>
      <c r="G118" s="88">
        <f>G121+2000</f>
        <v>13500</v>
      </c>
      <c r="H118" s="88">
        <f>H121+2000</f>
        <v>13500</v>
      </c>
      <c r="I118" s="88">
        <f>I121+2000</f>
        <v>13500</v>
      </c>
      <c r="J118" s="72">
        <f>J121+2500</f>
        <v>8500</v>
      </c>
      <c r="K118" s="72">
        <f>K121+2500</f>
        <v>8500</v>
      </c>
      <c r="L118" s="72">
        <f>L121+2500</f>
        <v>8500</v>
      </c>
      <c r="M118" s="72">
        <f>M121+2500</f>
        <v>8500</v>
      </c>
      <c r="N118" s="72">
        <f>N121+2000</f>
        <v>19700</v>
      </c>
      <c r="O118" s="72">
        <f>O121+2000</f>
        <v>20000</v>
      </c>
      <c r="P118" s="72">
        <f>P121+2000</f>
        <v>20000</v>
      </c>
      <c r="Q118" s="72">
        <f>Q121+2000</f>
        <v>19300</v>
      </c>
      <c r="R118" s="72">
        <f>R121+2500</f>
        <v>19500</v>
      </c>
      <c r="S118" s="72">
        <f>S121+2500</f>
        <v>19500</v>
      </c>
      <c r="T118" s="72">
        <f>T121+2500</f>
        <v>19500</v>
      </c>
      <c r="U118" s="72">
        <f>U121+2500</f>
        <v>19500</v>
      </c>
      <c r="V118" s="72">
        <f>V121+2000</f>
        <v>43850</v>
      </c>
      <c r="W118" s="72">
        <f>W121+2000</f>
        <v>44000</v>
      </c>
      <c r="X118" s="72">
        <f>X121+2000</f>
        <v>42450</v>
      </c>
      <c r="Y118" s="72">
        <f>Y121+2000</f>
        <v>38700</v>
      </c>
      <c r="Z118" s="72">
        <f>Z121+1000</f>
        <v>31850</v>
      </c>
      <c r="AA118" s="72">
        <f>AA121+1000</f>
        <v>31000</v>
      </c>
      <c r="AB118" s="72">
        <f>AB121+1000</f>
        <v>31000</v>
      </c>
      <c r="AC118" s="72">
        <f>AC121+1000</f>
        <v>32000</v>
      </c>
      <c r="AD118" s="38">
        <f t="shared" si="174"/>
        <v>13500</v>
      </c>
      <c r="AE118" s="39">
        <f t="shared" si="175"/>
        <v>0</v>
      </c>
      <c r="AF118" s="40">
        <f t="shared" si="176"/>
        <v>3</v>
      </c>
      <c r="AG118" s="38">
        <f t="shared" si="177"/>
        <v>8500</v>
      </c>
      <c r="AH118" s="39">
        <f t="shared" si="178"/>
        <v>0</v>
      </c>
      <c r="AI118" s="40">
        <f t="shared" si="179"/>
        <v>3</v>
      </c>
      <c r="AJ118" s="38">
        <f t="shared" si="180"/>
        <v>19900</v>
      </c>
      <c r="AK118" s="39">
        <f t="shared" si="181"/>
        <v>-3.0150753768844218</v>
      </c>
      <c r="AL118" s="40">
        <f t="shared" si="182"/>
        <v>3</v>
      </c>
      <c r="AM118" s="38">
        <f t="shared" si="183"/>
        <v>19500</v>
      </c>
      <c r="AN118" s="39">
        <f t="shared" si="184"/>
        <v>0</v>
      </c>
      <c r="AO118" s="40">
        <f t="shared" si="185"/>
        <v>3</v>
      </c>
      <c r="AP118" s="38">
        <f t="shared" si="186"/>
        <v>43433.333333333336</v>
      </c>
      <c r="AQ118" s="39">
        <f t="shared" si="187"/>
        <v>-10.897927858787419</v>
      </c>
      <c r="AR118" s="40">
        <f t="shared" si="188"/>
        <v>3</v>
      </c>
      <c r="AS118" s="38">
        <f t="shared" si="189"/>
        <v>31283.333333333332</v>
      </c>
      <c r="AT118" s="39">
        <f t="shared" si="190"/>
        <v>2.2908897176345273</v>
      </c>
      <c r="AU118" s="40">
        <f t="shared" si="191"/>
        <v>3</v>
      </c>
      <c r="AV118" s="42">
        <f t="shared" ref="AV118:AV128" si="194">IF(ISERROR(AF118+AI118+AL118+AO118+AR118+AU118),"",AF118+AI118+AL118+AO118+AR118+AU118)</f>
        <v>18</v>
      </c>
      <c r="AW118" s="42" t="str">
        <f t="shared" si="192"/>
        <v>AMAN</v>
      </c>
      <c r="AX118" s="42" t="str">
        <f t="shared" si="193"/>
        <v>3</v>
      </c>
    </row>
    <row r="119" spans="1:51" x14ac:dyDescent="0.35">
      <c r="A119" s="8">
        <v>3</v>
      </c>
      <c r="B119" s="9">
        <v>6306</v>
      </c>
      <c r="C119" s="10" t="s">
        <v>603</v>
      </c>
      <c r="D119" s="81">
        <v>6306030</v>
      </c>
      <c r="E119" s="93" t="s">
        <v>641</v>
      </c>
      <c r="F119" s="88">
        <f t="shared" ref="F119:M119" si="195">F121</f>
        <v>11500</v>
      </c>
      <c r="G119" s="88">
        <f t="shared" si="195"/>
        <v>11500</v>
      </c>
      <c r="H119" s="88">
        <f t="shared" si="195"/>
        <v>11500</v>
      </c>
      <c r="I119" s="88">
        <f t="shared" si="195"/>
        <v>11500</v>
      </c>
      <c r="J119" s="72">
        <f t="shared" si="195"/>
        <v>6000</v>
      </c>
      <c r="K119" s="72">
        <f t="shared" si="195"/>
        <v>6000</v>
      </c>
      <c r="L119" s="72">
        <f t="shared" si="195"/>
        <v>6000</v>
      </c>
      <c r="M119" s="72">
        <f t="shared" si="195"/>
        <v>6000</v>
      </c>
      <c r="N119" s="72">
        <f>N121+100</f>
        <v>17800</v>
      </c>
      <c r="O119" s="72">
        <f>O121+100</f>
        <v>18100</v>
      </c>
      <c r="P119" s="72">
        <f>P121+100</f>
        <v>18100</v>
      </c>
      <c r="Q119" s="72">
        <f>Q121+100</f>
        <v>17400</v>
      </c>
      <c r="R119" s="72">
        <f>R121+500</f>
        <v>17500</v>
      </c>
      <c r="S119" s="72">
        <f>S121+500</f>
        <v>17500</v>
      </c>
      <c r="T119" s="72">
        <f>T121+500</f>
        <v>17500</v>
      </c>
      <c r="U119" s="72">
        <f>U121+500</f>
        <v>17500</v>
      </c>
      <c r="V119" s="72">
        <f>V121+1000</f>
        <v>42850</v>
      </c>
      <c r="W119" s="72">
        <f>W121+1000</f>
        <v>43000</v>
      </c>
      <c r="X119" s="72">
        <f>X121+1000</f>
        <v>41450</v>
      </c>
      <c r="Y119" s="72">
        <f>Y121+1000</f>
        <v>37700</v>
      </c>
      <c r="Z119" s="72">
        <f>Z121+500</f>
        <v>31350</v>
      </c>
      <c r="AA119" s="72">
        <f>AA121+500</f>
        <v>30500</v>
      </c>
      <c r="AB119" s="72">
        <f>AB121+500</f>
        <v>30500</v>
      </c>
      <c r="AC119" s="72">
        <f>AC121+500</f>
        <v>31500</v>
      </c>
      <c r="AD119" s="38">
        <f t="shared" si="174"/>
        <v>11500</v>
      </c>
      <c r="AE119" s="39">
        <f t="shared" si="175"/>
        <v>0</v>
      </c>
      <c r="AF119" s="40">
        <f t="shared" si="176"/>
        <v>3</v>
      </c>
      <c r="AG119" s="38">
        <f t="shared" si="177"/>
        <v>6000</v>
      </c>
      <c r="AH119" s="39">
        <f t="shared" si="178"/>
        <v>0</v>
      </c>
      <c r="AI119" s="40">
        <f t="shared" si="179"/>
        <v>3</v>
      </c>
      <c r="AJ119" s="38">
        <f t="shared" si="180"/>
        <v>18000</v>
      </c>
      <c r="AK119" s="39">
        <f t="shared" si="181"/>
        <v>-3.3333333333333335</v>
      </c>
      <c r="AL119" s="40">
        <f t="shared" si="182"/>
        <v>3</v>
      </c>
      <c r="AM119" s="38">
        <f t="shared" si="183"/>
        <v>17500</v>
      </c>
      <c r="AN119" s="39">
        <f t="shared" si="184"/>
        <v>0</v>
      </c>
      <c r="AO119" s="40">
        <f t="shared" si="185"/>
        <v>3</v>
      </c>
      <c r="AP119" s="38">
        <f t="shared" si="186"/>
        <v>42433.333333333336</v>
      </c>
      <c r="AQ119" s="39">
        <f t="shared" si="187"/>
        <v>-11.154752553024357</v>
      </c>
      <c r="AR119" s="40">
        <f t="shared" si="188"/>
        <v>3</v>
      </c>
      <c r="AS119" s="38">
        <f t="shared" si="189"/>
        <v>30783.333333333332</v>
      </c>
      <c r="AT119" s="39">
        <f t="shared" si="190"/>
        <v>2.3280996210070426</v>
      </c>
      <c r="AU119" s="40">
        <f t="shared" si="191"/>
        <v>3</v>
      </c>
      <c r="AV119" s="42">
        <f t="shared" si="194"/>
        <v>18</v>
      </c>
      <c r="AW119" s="42" t="str">
        <f t="shared" si="192"/>
        <v>AMAN</v>
      </c>
      <c r="AX119" s="42" t="str">
        <f t="shared" si="193"/>
        <v>3</v>
      </c>
    </row>
    <row r="120" spans="1:51" x14ac:dyDescent="0.35">
      <c r="A120" s="8">
        <v>4</v>
      </c>
      <c r="B120" s="9">
        <v>6306</v>
      </c>
      <c r="C120" s="10" t="s">
        <v>603</v>
      </c>
      <c r="D120" s="81">
        <v>6306040</v>
      </c>
      <c r="E120" s="93" t="s">
        <v>642</v>
      </c>
      <c r="F120" s="88">
        <f>F121+500</f>
        <v>12000</v>
      </c>
      <c r="G120" s="88">
        <f>G121+500</f>
        <v>12000</v>
      </c>
      <c r="H120" s="88">
        <f>H121+500</f>
        <v>12000</v>
      </c>
      <c r="I120" s="88">
        <f>I121+500</f>
        <v>12000</v>
      </c>
      <c r="J120" s="72">
        <f>J121+2000</f>
        <v>8000</v>
      </c>
      <c r="K120" s="72">
        <f>K121+2000</f>
        <v>8000</v>
      </c>
      <c r="L120" s="72">
        <f>L121+2000</f>
        <v>8000</v>
      </c>
      <c r="M120" s="72">
        <f>M121+2000</f>
        <v>8000</v>
      </c>
      <c r="N120" s="72">
        <f t="shared" ref="N120:AC120" si="196">N121</f>
        <v>17700</v>
      </c>
      <c r="O120" s="72">
        <f t="shared" si="196"/>
        <v>18000</v>
      </c>
      <c r="P120" s="72">
        <f t="shared" si="196"/>
        <v>18000</v>
      </c>
      <c r="Q120" s="72">
        <f t="shared" si="196"/>
        <v>17300</v>
      </c>
      <c r="R120" s="72">
        <f t="shared" si="196"/>
        <v>17000</v>
      </c>
      <c r="S120" s="72">
        <f t="shared" si="196"/>
        <v>17000</v>
      </c>
      <c r="T120" s="72">
        <f t="shared" si="196"/>
        <v>17000</v>
      </c>
      <c r="U120" s="72">
        <f t="shared" si="196"/>
        <v>17000</v>
      </c>
      <c r="V120" s="72">
        <f t="shared" si="196"/>
        <v>41850</v>
      </c>
      <c r="W120" s="72">
        <f t="shared" si="196"/>
        <v>42000</v>
      </c>
      <c r="X120" s="72">
        <f t="shared" si="196"/>
        <v>40450</v>
      </c>
      <c r="Y120" s="72">
        <f t="shared" si="196"/>
        <v>36700</v>
      </c>
      <c r="Z120" s="72">
        <f t="shared" si="196"/>
        <v>30850</v>
      </c>
      <c r="AA120" s="72">
        <f t="shared" si="196"/>
        <v>30000</v>
      </c>
      <c r="AB120" s="72">
        <f t="shared" si="196"/>
        <v>30000</v>
      </c>
      <c r="AC120" s="72">
        <f t="shared" si="196"/>
        <v>31000</v>
      </c>
      <c r="AD120" s="38">
        <f t="shared" si="174"/>
        <v>12000</v>
      </c>
      <c r="AE120" s="39">
        <f t="shared" si="175"/>
        <v>0</v>
      </c>
      <c r="AF120" s="40">
        <f t="shared" si="176"/>
        <v>3</v>
      </c>
      <c r="AG120" s="38">
        <f t="shared" si="177"/>
        <v>8000</v>
      </c>
      <c r="AH120" s="39">
        <f t="shared" si="178"/>
        <v>0</v>
      </c>
      <c r="AI120" s="40">
        <f t="shared" si="179"/>
        <v>3</v>
      </c>
      <c r="AJ120" s="38">
        <f t="shared" si="180"/>
        <v>17900</v>
      </c>
      <c r="AK120" s="39">
        <f t="shared" si="181"/>
        <v>-3.3519553072625698</v>
      </c>
      <c r="AL120" s="40">
        <f t="shared" si="182"/>
        <v>3</v>
      </c>
      <c r="AM120" s="38">
        <f t="shared" si="183"/>
        <v>17000</v>
      </c>
      <c r="AN120" s="39">
        <f t="shared" si="184"/>
        <v>0</v>
      </c>
      <c r="AO120" s="40">
        <f t="shared" si="185"/>
        <v>3</v>
      </c>
      <c r="AP120" s="38">
        <f t="shared" si="186"/>
        <v>41433.333333333336</v>
      </c>
      <c r="AQ120" s="39">
        <f t="shared" si="187"/>
        <v>-11.423974255832668</v>
      </c>
      <c r="AR120" s="40">
        <f t="shared" si="188"/>
        <v>3</v>
      </c>
      <c r="AS120" s="38">
        <f t="shared" si="189"/>
        <v>30283.333333333332</v>
      </c>
      <c r="AT120" s="39">
        <f t="shared" si="190"/>
        <v>2.3665382498624146</v>
      </c>
      <c r="AU120" s="40">
        <f t="shared" si="191"/>
        <v>3</v>
      </c>
      <c r="AV120" s="42">
        <f t="shared" si="194"/>
        <v>18</v>
      </c>
      <c r="AW120" s="42" t="str">
        <f t="shared" si="192"/>
        <v>AMAN</v>
      </c>
      <c r="AX120" s="42" t="str">
        <f t="shared" si="193"/>
        <v>3</v>
      </c>
    </row>
    <row r="121" spans="1:51" s="211" customFormat="1" x14ac:dyDescent="0.35">
      <c r="A121" s="200">
        <v>5</v>
      </c>
      <c r="B121" s="201">
        <v>6306</v>
      </c>
      <c r="C121" s="202" t="s">
        <v>603</v>
      </c>
      <c r="D121" s="203">
        <v>6306050</v>
      </c>
      <c r="E121" s="204" t="s">
        <v>643</v>
      </c>
      <c r="F121" s="205">
        <v>11500</v>
      </c>
      <c r="G121" s="205">
        <v>11500</v>
      </c>
      <c r="H121" s="205">
        <v>11500</v>
      </c>
      <c r="I121" s="205">
        <v>11500</v>
      </c>
      <c r="J121" s="206">
        <v>6000</v>
      </c>
      <c r="K121" s="206">
        <v>6000</v>
      </c>
      <c r="L121" s="206">
        <v>6000</v>
      </c>
      <c r="M121" s="206">
        <v>6000</v>
      </c>
      <c r="N121" s="206">
        <v>17700</v>
      </c>
      <c r="O121" s="206">
        <v>18000</v>
      </c>
      <c r="P121" s="206">
        <v>18000</v>
      </c>
      <c r="Q121" s="206">
        <v>17300</v>
      </c>
      <c r="R121" s="206">
        <v>17000</v>
      </c>
      <c r="S121" s="206">
        <v>17000</v>
      </c>
      <c r="T121" s="206">
        <v>17000</v>
      </c>
      <c r="U121" s="206">
        <v>17000</v>
      </c>
      <c r="V121" s="206">
        <v>41850</v>
      </c>
      <c r="W121" s="206">
        <v>42000</v>
      </c>
      <c r="X121" s="206">
        <v>40450</v>
      </c>
      <c r="Y121" s="206">
        <v>36700</v>
      </c>
      <c r="Z121" s="206">
        <v>30850</v>
      </c>
      <c r="AA121" s="206">
        <v>30000</v>
      </c>
      <c r="AB121" s="206">
        <v>30000</v>
      </c>
      <c r="AC121" s="206">
        <v>31000</v>
      </c>
      <c r="AD121" s="207">
        <f t="shared" si="174"/>
        <v>11500</v>
      </c>
      <c r="AE121" s="208">
        <f t="shared" si="175"/>
        <v>0</v>
      </c>
      <c r="AF121" s="209">
        <f t="shared" si="176"/>
        <v>3</v>
      </c>
      <c r="AG121" s="207">
        <f t="shared" si="177"/>
        <v>6000</v>
      </c>
      <c r="AH121" s="208">
        <f t="shared" si="178"/>
        <v>0</v>
      </c>
      <c r="AI121" s="209">
        <f t="shared" si="179"/>
        <v>3</v>
      </c>
      <c r="AJ121" s="207">
        <f t="shared" si="180"/>
        <v>17900</v>
      </c>
      <c r="AK121" s="208">
        <f t="shared" si="181"/>
        <v>-3.3519553072625698</v>
      </c>
      <c r="AL121" s="209">
        <f t="shared" si="182"/>
        <v>3</v>
      </c>
      <c r="AM121" s="207">
        <f t="shared" si="183"/>
        <v>17000</v>
      </c>
      <c r="AN121" s="208">
        <f t="shared" si="184"/>
        <v>0</v>
      </c>
      <c r="AO121" s="209">
        <f t="shared" si="185"/>
        <v>3</v>
      </c>
      <c r="AP121" s="207">
        <f t="shared" si="186"/>
        <v>41433.333333333336</v>
      </c>
      <c r="AQ121" s="208">
        <f t="shared" si="187"/>
        <v>-11.423974255832668</v>
      </c>
      <c r="AR121" s="209">
        <f t="shared" si="188"/>
        <v>3</v>
      </c>
      <c r="AS121" s="207">
        <f t="shared" si="189"/>
        <v>30283.333333333332</v>
      </c>
      <c r="AT121" s="208">
        <f t="shared" si="190"/>
        <v>2.3665382498624146</v>
      </c>
      <c r="AU121" s="209">
        <f t="shared" si="191"/>
        <v>3</v>
      </c>
      <c r="AV121" s="210">
        <f t="shared" si="194"/>
        <v>18</v>
      </c>
      <c r="AW121" s="210" t="str">
        <f t="shared" si="192"/>
        <v>AMAN</v>
      </c>
      <c r="AX121" s="210" t="str">
        <f t="shared" si="193"/>
        <v>3</v>
      </c>
    </row>
    <row r="122" spans="1:51" x14ac:dyDescent="0.35">
      <c r="A122" s="8">
        <v>6</v>
      </c>
      <c r="B122" s="9">
        <v>6306</v>
      </c>
      <c r="C122" s="10" t="s">
        <v>603</v>
      </c>
      <c r="D122" s="81">
        <v>6306060</v>
      </c>
      <c r="E122" s="93" t="s">
        <v>644</v>
      </c>
      <c r="F122" s="88">
        <f>F121</f>
        <v>11500</v>
      </c>
      <c r="G122" s="88">
        <f>G121</f>
        <v>11500</v>
      </c>
      <c r="H122" s="88">
        <f>H121</f>
        <v>11500</v>
      </c>
      <c r="I122" s="88">
        <f>I121</f>
        <v>11500</v>
      </c>
      <c r="J122" s="72">
        <f>J121+2000</f>
        <v>8000</v>
      </c>
      <c r="K122" s="72">
        <f>K121+2000</f>
        <v>8000</v>
      </c>
      <c r="L122" s="72">
        <f>L121+2000</f>
        <v>8000</v>
      </c>
      <c r="M122" s="72">
        <f>M121+2000</f>
        <v>8000</v>
      </c>
      <c r="N122" s="72">
        <f t="shared" ref="N122:Y122" si="197">N121</f>
        <v>17700</v>
      </c>
      <c r="O122" s="72">
        <f t="shared" si="197"/>
        <v>18000</v>
      </c>
      <c r="P122" s="72">
        <f t="shared" si="197"/>
        <v>18000</v>
      </c>
      <c r="Q122" s="72">
        <f t="shared" si="197"/>
        <v>17300</v>
      </c>
      <c r="R122" s="72">
        <f t="shared" si="197"/>
        <v>17000</v>
      </c>
      <c r="S122" s="72">
        <f t="shared" si="197"/>
        <v>17000</v>
      </c>
      <c r="T122" s="72">
        <f t="shared" si="197"/>
        <v>17000</v>
      </c>
      <c r="U122" s="72">
        <f t="shared" si="197"/>
        <v>17000</v>
      </c>
      <c r="V122" s="72">
        <f t="shared" si="197"/>
        <v>41850</v>
      </c>
      <c r="W122" s="72">
        <f t="shared" si="197"/>
        <v>42000</v>
      </c>
      <c r="X122" s="72">
        <f t="shared" si="197"/>
        <v>40450</v>
      </c>
      <c r="Y122" s="72">
        <f t="shared" si="197"/>
        <v>36700</v>
      </c>
      <c r="Z122" s="72">
        <f>Z121-500</f>
        <v>30350</v>
      </c>
      <c r="AA122" s="72">
        <f>AA121-500</f>
        <v>29500</v>
      </c>
      <c r="AB122" s="72">
        <f>AB121-500</f>
        <v>29500</v>
      </c>
      <c r="AC122" s="72">
        <f>AC121-500</f>
        <v>30500</v>
      </c>
      <c r="AD122" s="38">
        <f t="shared" si="174"/>
        <v>11500</v>
      </c>
      <c r="AE122" s="39">
        <f t="shared" si="175"/>
        <v>0</v>
      </c>
      <c r="AF122" s="40">
        <f t="shared" si="176"/>
        <v>3</v>
      </c>
      <c r="AG122" s="38">
        <f t="shared" si="177"/>
        <v>8000</v>
      </c>
      <c r="AH122" s="39">
        <f t="shared" si="178"/>
        <v>0</v>
      </c>
      <c r="AI122" s="40">
        <f t="shared" si="179"/>
        <v>3</v>
      </c>
      <c r="AJ122" s="38">
        <f t="shared" si="180"/>
        <v>17900</v>
      </c>
      <c r="AK122" s="39">
        <f t="shared" si="181"/>
        <v>-3.3519553072625698</v>
      </c>
      <c r="AL122" s="40">
        <f t="shared" si="182"/>
        <v>3</v>
      </c>
      <c r="AM122" s="38">
        <f t="shared" si="183"/>
        <v>17000</v>
      </c>
      <c r="AN122" s="39">
        <f t="shared" si="184"/>
        <v>0</v>
      </c>
      <c r="AO122" s="40">
        <f t="shared" si="185"/>
        <v>3</v>
      </c>
      <c r="AP122" s="38">
        <f t="shared" si="186"/>
        <v>41433.333333333336</v>
      </c>
      <c r="AQ122" s="39">
        <f t="shared" si="187"/>
        <v>-11.423974255832668</v>
      </c>
      <c r="AR122" s="40">
        <f t="shared" si="188"/>
        <v>3</v>
      </c>
      <c r="AS122" s="38">
        <f t="shared" si="189"/>
        <v>29783.333333333332</v>
      </c>
      <c r="AT122" s="39">
        <f t="shared" si="190"/>
        <v>2.4062674874090693</v>
      </c>
      <c r="AU122" s="40">
        <f t="shared" si="191"/>
        <v>3</v>
      </c>
      <c r="AV122" s="42">
        <f t="shared" si="194"/>
        <v>18</v>
      </c>
      <c r="AW122" s="42" t="str">
        <f t="shared" si="192"/>
        <v>AMAN</v>
      </c>
      <c r="AX122" s="42" t="str">
        <f t="shared" si="193"/>
        <v>3</v>
      </c>
    </row>
    <row r="123" spans="1:51" x14ac:dyDescent="0.35">
      <c r="A123" s="8">
        <v>7</v>
      </c>
      <c r="B123" s="9">
        <v>6306</v>
      </c>
      <c r="C123" s="10" t="s">
        <v>603</v>
      </c>
      <c r="D123" s="81">
        <v>6306070</v>
      </c>
      <c r="E123" s="93" t="s">
        <v>645</v>
      </c>
      <c r="F123" s="88">
        <f>F121</f>
        <v>11500</v>
      </c>
      <c r="G123" s="88">
        <f>G121</f>
        <v>11500</v>
      </c>
      <c r="H123" s="88">
        <f>H121</f>
        <v>11500</v>
      </c>
      <c r="I123" s="88">
        <f>I121</f>
        <v>11500</v>
      </c>
      <c r="J123" s="72">
        <f>J121+2000</f>
        <v>8000</v>
      </c>
      <c r="K123" s="72">
        <f>K121+2000</f>
        <v>8000</v>
      </c>
      <c r="L123" s="72">
        <f>L121+2000</f>
        <v>8000</v>
      </c>
      <c r="M123" s="72">
        <f>M121+2000</f>
        <v>8000</v>
      </c>
      <c r="N123" s="72">
        <f t="shared" ref="N123:U123" si="198">N121</f>
        <v>17700</v>
      </c>
      <c r="O123" s="72">
        <f t="shared" si="198"/>
        <v>18000</v>
      </c>
      <c r="P123" s="72">
        <f t="shared" si="198"/>
        <v>18000</v>
      </c>
      <c r="Q123" s="72">
        <f t="shared" si="198"/>
        <v>17300</v>
      </c>
      <c r="R123" s="72">
        <f t="shared" si="198"/>
        <v>17000</v>
      </c>
      <c r="S123" s="72">
        <f t="shared" si="198"/>
        <v>17000</v>
      </c>
      <c r="T123" s="72">
        <f t="shared" si="198"/>
        <v>17000</v>
      </c>
      <c r="U123" s="72">
        <f t="shared" si="198"/>
        <v>17000</v>
      </c>
      <c r="V123" s="72">
        <f t="shared" ref="V123:Y125" si="199">V121+1000</f>
        <v>42850</v>
      </c>
      <c r="W123" s="72">
        <f t="shared" si="199"/>
        <v>43000</v>
      </c>
      <c r="X123" s="72">
        <f t="shared" si="199"/>
        <v>41450</v>
      </c>
      <c r="Y123" s="72">
        <f t="shared" si="199"/>
        <v>37700</v>
      </c>
      <c r="Z123" s="72">
        <f>Z121</f>
        <v>30850</v>
      </c>
      <c r="AA123" s="72">
        <f>AA121</f>
        <v>30000</v>
      </c>
      <c r="AB123" s="72">
        <f>AB121</f>
        <v>30000</v>
      </c>
      <c r="AC123" s="72">
        <f>AC121</f>
        <v>31000</v>
      </c>
      <c r="AD123" s="38">
        <f t="shared" si="174"/>
        <v>11500</v>
      </c>
      <c r="AE123" s="39">
        <f t="shared" si="175"/>
        <v>0</v>
      </c>
      <c r="AF123" s="40">
        <f t="shared" si="176"/>
        <v>3</v>
      </c>
      <c r="AG123" s="38">
        <f t="shared" si="177"/>
        <v>8000</v>
      </c>
      <c r="AH123" s="39">
        <f t="shared" si="178"/>
        <v>0</v>
      </c>
      <c r="AI123" s="40">
        <f t="shared" si="179"/>
        <v>3</v>
      </c>
      <c r="AJ123" s="38">
        <f t="shared" si="180"/>
        <v>17900</v>
      </c>
      <c r="AK123" s="39">
        <f t="shared" si="181"/>
        <v>-3.3519553072625698</v>
      </c>
      <c r="AL123" s="40">
        <f t="shared" si="182"/>
        <v>3</v>
      </c>
      <c r="AM123" s="38">
        <f t="shared" si="183"/>
        <v>17000</v>
      </c>
      <c r="AN123" s="39">
        <f t="shared" si="184"/>
        <v>0</v>
      </c>
      <c r="AO123" s="40">
        <f t="shared" si="185"/>
        <v>3</v>
      </c>
      <c r="AP123" s="38">
        <f t="shared" si="186"/>
        <v>42433.333333333336</v>
      </c>
      <c r="AQ123" s="39">
        <f t="shared" si="187"/>
        <v>-11.154752553024357</v>
      </c>
      <c r="AR123" s="40">
        <f t="shared" si="188"/>
        <v>3</v>
      </c>
      <c r="AS123" s="38">
        <f t="shared" si="189"/>
        <v>30283.333333333332</v>
      </c>
      <c r="AT123" s="39">
        <f t="shared" si="190"/>
        <v>2.3665382498624146</v>
      </c>
      <c r="AU123" s="40">
        <f t="shared" si="191"/>
        <v>3</v>
      </c>
      <c r="AV123" s="42">
        <f t="shared" si="194"/>
        <v>18</v>
      </c>
      <c r="AW123" s="42" t="str">
        <f t="shared" si="192"/>
        <v>AMAN</v>
      </c>
      <c r="AX123" s="42" t="str">
        <f t="shared" si="193"/>
        <v>3</v>
      </c>
    </row>
    <row r="124" spans="1:51" x14ac:dyDescent="0.35">
      <c r="A124" s="8">
        <v>8</v>
      </c>
      <c r="B124" s="9">
        <v>6306</v>
      </c>
      <c r="C124" s="10" t="s">
        <v>603</v>
      </c>
      <c r="D124" s="81">
        <v>6306080</v>
      </c>
      <c r="E124" s="93" t="s">
        <v>646</v>
      </c>
      <c r="F124" s="88">
        <f>F121+500</f>
        <v>12000</v>
      </c>
      <c r="G124" s="88">
        <f>G121+500</f>
        <v>12000</v>
      </c>
      <c r="H124" s="88">
        <f>H121+500</f>
        <v>12000</v>
      </c>
      <c r="I124" s="88">
        <f>I121+500</f>
        <v>12000</v>
      </c>
      <c r="J124" s="72">
        <f>J121+2000</f>
        <v>8000</v>
      </c>
      <c r="K124" s="72">
        <f>K121+2000</f>
        <v>8000</v>
      </c>
      <c r="L124" s="72">
        <f>L121+2000</f>
        <v>8000</v>
      </c>
      <c r="M124" s="72">
        <f>M121+2000</f>
        <v>8000</v>
      </c>
      <c r="N124" s="72">
        <f t="shared" ref="N124:U124" si="200">N121</f>
        <v>17700</v>
      </c>
      <c r="O124" s="72">
        <f t="shared" si="200"/>
        <v>18000</v>
      </c>
      <c r="P124" s="72">
        <f t="shared" si="200"/>
        <v>18000</v>
      </c>
      <c r="Q124" s="72">
        <f t="shared" si="200"/>
        <v>17300</v>
      </c>
      <c r="R124" s="72">
        <f t="shared" si="200"/>
        <v>17000</v>
      </c>
      <c r="S124" s="72">
        <f t="shared" si="200"/>
        <v>17000</v>
      </c>
      <c r="T124" s="72">
        <f t="shared" si="200"/>
        <v>17000</v>
      </c>
      <c r="U124" s="72">
        <f t="shared" si="200"/>
        <v>17000</v>
      </c>
      <c r="V124" s="72">
        <f t="shared" si="199"/>
        <v>42850</v>
      </c>
      <c r="W124" s="72">
        <f t="shared" si="199"/>
        <v>43000</v>
      </c>
      <c r="X124" s="72">
        <f t="shared" si="199"/>
        <v>41450</v>
      </c>
      <c r="Y124" s="72">
        <f t="shared" si="199"/>
        <v>37700</v>
      </c>
      <c r="Z124" s="72">
        <f>Z121</f>
        <v>30850</v>
      </c>
      <c r="AA124" s="72">
        <f>AA121</f>
        <v>30000</v>
      </c>
      <c r="AB124" s="72">
        <f>AB121</f>
        <v>30000</v>
      </c>
      <c r="AC124" s="72">
        <f>AC121</f>
        <v>31000</v>
      </c>
      <c r="AD124" s="38">
        <f t="shared" si="174"/>
        <v>12000</v>
      </c>
      <c r="AE124" s="39">
        <f t="shared" si="175"/>
        <v>0</v>
      </c>
      <c r="AF124" s="40">
        <f t="shared" si="176"/>
        <v>3</v>
      </c>
      <c r="AG124" s="38">
        <f t="shared" si="177"/>
        <v>8000</v>
      </c>
      <c r="AH124" s="39">
        <f t="shared" si="178"/>
        <v>0</v>
      </c>
      <c r="AI124" s="40">
        <f t="shared" si="179"/>
        <v>3</v>
      </c>
      <c r="AJ124" s="38">
        <f t="shared" si="180"/>
        <v>17900</v>
      </c>
      <c r="AK124" s="39">
        <f t="shared" si="181"/>
        <v>-3.3519553072625698</v>
      </c>
      <c r="AL124" s="40">
        <f t="shared" si="182"/>
        <v>3</v>
      </c>
      <c r="AM124" s="38">
        <f t="shared" si="183"/>
        <v>17000</v>
      </c>
      <c r="AN124" s="39">
        <f t="shared" si="184"/>
        <v>0</v>
      </c>
      <c r="AO124" s="40">
        <f t="shared" si="185"/>
        <v>3</v>
      </c>
      <c r="AP124" s="38">
        <f t="shared" si="186"/>
        <v>42433.333333333336</v>
      </c>
      <c r="AQ124" s="39">
        <f t="shared" si="187"/>
        <v>-11.154752553024357</v>
      </c>
      <c r="AR124" s="40">
        <f t="shared" si="188"/>
        <v>3</v>
      </c>
      <c r="AS124" s="38">
        <f t="shared" si="189"/>
        <v>30283.333333333332</v>
      </c>
      <c r="AT124" s="39">
        <f t="shared" si="190"/>
        <v>2.3665382498624146</v>
      </c>
      <c r="AU124" s="40">
        <f t="shared" si="191"/>
        <v>3</v>
      </c>
      <c r="AV124" s="42">
        <f t="shared" si="194"/>
        <v>18</v>
      </c>
      <c r="AW124" s="42" t="str">
        <f t="shared" si="192"/>
        <v>AMAN</v>
      </c>
      <c r="AX124" s="42" t="str">
        <f t="shared" si="193"/>
        <v>3</v>
      </c>
    </row>
    <row r="125" spans="1:51" x14ac:dyDescent="0.35">
      <c r="A125" s="8">
        <v>9</v>
      </c>
      <c r="B125" s="9">
        <v>6306</v>
      </c>
      <c r="C125" s="10" t="s">
        <v>603</v>
      </c>
      <c r="D125" s="81">
        <v>6306090</v>
      </c>
      <c r="E125" s="93" t="s">
        <v>647</v>
      </c>
      <c r="F125" s="88">
        <f>F121+1000</f>
        <v>12500</v>
      </c>
      <c r="G125" s="88">
        <f>G121+1000</f>
        <v>12500</v>
      </c>
      <c r="H125" s="88">
        <f>H121+1000</f>
        <v>12500</v>
      </c>
      <c r="I125" s="88">
        <f>I121+1000</f>
        <v>12500</v>
      </c>
      <c r="J125" s="72">
        <f>J121+2000</f>
        <v>8000</v>
      </c>
      <c r="K125" s="72">
        <f>K121+2000</f>
        <v>8000</v>
      </c>
      <c r="L125" s="72">
        <f>L121+2000</f>
        <v>8000</v>
      </c>
      <c r="M125" s="72">
        <f>M121+2000</f>
        <v>8000</v>
      </c>
      <c r="N125" s="72">
        <f t="shared" ref="N125:U125" si="201">N121</f>
        <v>17700</v>
      </c>
      <c r="O125" s="72">
        <f t="shared" si="201"/>
        <v>18000</v>
      </c>
      <c r="P125" s="72">
        <f t="shared" si="201"/>
        <v>18000</v>
      </c>
      <c r="Q125" s="72">
        <f t="shared" si="201"/>
        <v>17300</v>
      </c>
      <c r="R125" s="72">
        <f t="shared" si="201"/>
        <v>17000</v>
      </c>
      <c r="S125" s="72">
        <f t="shared" si="201"/>
        <v>17000</v>
      </c>
      <c r="T125" s="72">
        <f t="shared" si="201"/>
        <v>17000</v>
      </c>
      <c r="U125" s="72">
        <f t="shared" si="201"/>
        <v>17000</v>
      </c>
      <c r="V125" s="72">
        <f t="shared" si="199"/>
        <v>43850</v>
      </c>
      <c r="W125" s="72">
        <f t="shared" si="199"/>
        <v>44000</v>
      </c>
      <c r="X125" s="72">
        <f t="shared" si="199"/>
        <v>42450</v>
      </c>
      <c r="Y125" s="72">
        <f t="shared" si="199"/>
        <v>38700</v>
      </c>
      <c r="Z125" s="72">
        <f>Z121</f>
        <v>30850</v>
      </c>
      <c r="AA125" s="72">
        <f>AA121</f>
        <v>30000</v>
      </c>
      <c r="AB125" s="72">
        <f>AB121</f>
        <v>30000</v>
      </c>
      <c r="AC125" s="72">
        <f>AC121</f>
        <v>31000</v>
      </c>
      <c r="AD125" s="38">
        <f t="shared" si="174"/>
        <v>12500</v>
      </c>
      <c r="AE125" s="39">
        <f t="shared" si="175"/>
        <v>0</v>
      </c>
      <c r="AF125" s="40">
        <f t="shared" si="176"/>
        <v>3</v>
      </c>
      <c r="AG125" s="38">
        <f t="shared" si="177"/>
        <v>8000</v>
      </c>
      <c r="AH125" s="39">
        <f t="shared" si="178"/>
        <v>0</v>
      </c>
      <c r="AI125" s="40">
        <f t="shared" si="179"/>
        <v>3</v>
      </c>
      <c r="AJ125" s="38">
        <f t="shared" si="180"/>
        <v>17900</v>
      </c>
      <c r="AK125" s="39">
        <f t="shared" si="181"/>
        <v>-3.3519553072625698</v>
      </c>
      <c r="AL125" s="40">
        <f t="shared" si="182"/>
        <v>3</v>
      </c>
      <c r="AM125" s="38">
        <f t="shared" si="183"/>
        <v>17000</v>
      </c>
      <c r="AN125" s="39">
        <f t="shared" si="184"/>
        <v>0</v>
      </c>
      <c r="AO125" s="40">
        <f t="shared" si="185"/>
        <v>3</v>
      </c>
      <c r="AP125" s="38">
        <f t="shared" si="186"/>
        <v>43433.333333333336</v>
      </c>
      <c r="AQ125" s="39">
        <f t="shared" si="187"/>
        <v>-10.897927858787419</v>
      </c>
      <c r="AR125" s="40">
        <f t="shared" si="188"/>
        <v>3</v>
      </c>
      <c r="AS125" s="38">
        <f t="shared" si="189"/>
        <v>30283.333333333332</v>
      </c>
      <c r="AT125" s="39">
        <f t="shared" si="190"/>
        <v>2.3665382498624146</v>
      </c>
      <c r="AU125" s="40">
        <f t="shared" si="191"/>
        <v>3</v>
      </c>
      <c r="AV125" s="42">
        <f t="shared" si="194"/>
        <v>18</v>
      </c>
      <c r="AW125" s="42" t="str">
        <f t="shared" si="192"/>
        <v>AMAN</v>
      </c>
      <c r="AX125" s="42" t="str">
        <f t="shared" si="193"/>
        <v>3</v>
      </c>
    </row>
    <row r="126" spans="1:51" x14ac:dyDescent="0.35">
      <c r="A126" s="8">
        <v>10</v>
      </c>
      <c r="B126" s="9">
        <v>6306</v>
      </c>
      <c r="C126" s="10" t="s">
        <v>603</v>
      </c>
      <c r="D126" s="81">
        <v>6306091</v>
      </c>
      <c r="E126" s="93" t="s">
        <v>648</v>
      </c>
      <c r="F126" s="88">
        <f>F121+1500</f>
        <v>13000</v>
      </c>
      <c r="G126" s="88">
        <f>G121+1500</f>
        <v>13000</v>
      </c>
      <c r="H126" s="88">
        <f>H121+1500</f>
        <v>13000</v>
      </c>
      <c r="I126" s="88">
        <f>I121+1500</f>
        <v>13000</v>
      </c>
      <c r="J126" s="72">
        <f t="shared" ref="J126:Q126" si="202">J121+2000</f>
        <v>8000</v>
      </c>
      <c r="K126" s="72">
        <f t="shared" si="202"/>
        <v>8000</v>
      </c>
      <c r="L126" s="72">
        <f t="shared" si="202"/>
        <v>8000</v>
      </c>
      <c r="M126" s="72">
        <f t="shared" si="202"/>
        <v>8000</v>
      </c>
      <c r="N126" s="72">
        <f t="shared" si="202"/>
        <v>19700</v>
      </c>
      <c r="O126" s="72">
        <f t="shared" si="202"/>
        <v>20000</v>
      </c>
      <c r="P126" s="72">
        <f t="shared" si="202"/>
        <v>20000</v>
      </c>
      <c r="Q126" s="72">
        <f t="shared" si="202"/>
        <v>19300</v>
      </c>
      <c r="R126" s="72">
        <f>R121+2500</f>
        <v>19500</v>
      </c>
      <c r="S126" s="72">
        <f>S121+2500</f>
        <v>19500</v>
      </c>
      <c r="T126" s="72">
        <f>T121+2500</f>
        <v>19500</v>
      </c>
      <c r="U126" s="72">
        <f>U121+2500</f>
        <v>19500</v>
      </c>
      <c r="V126" s="72">
        <f>V124+2000</f>
        <v>44850</v>
      </c>
      <c r="W126" s="72">
        <f>W124+2000</f>
        <v>45000</v>
      </c>
      <c r="X126" s="72">
        <f>X124+2000</f>
        <v>43450</v>
      </c>
      <c r="Y126" s="72">
        <f>Y124+2000</f>
        <v>39700</v>
      </c>
      <c r="Z126" s="72">
        <f>Z121+1000</f>
        <v>31850</v>
      </c>
      <c r="AA126" s="72">
        <f>AA121+1000</f>
        <v>31000</v>
      </c>
      <c r="AB126" s="72">
        <f>AB121+1000</f>
        <v>31000</v>
      </c>
      <c r="AC126" s="72">
        <f>AC121+1000</f>
        <v>32000</v>
      </c>
      <c r="AD126" s="38">
        <f t="shared" si="174"/>
        <v>13000</v>
      </c>
      <c r="AE126" s="39">
        <f t="shared" si="175"/>
        <v>0</v>
      </c>
      <c r="AF126" s="40">
        <f t="shared" si="176"/>
        <v>3</v>
      </c>
      <c r="AG126" s="38">
        <f t="shared" si="177"/>
        <v>8000</v>
      </c>
      <c r="AH126" s="39">
        <f t="shared" si="178"/>
        <v>0</v>
      </c>
      <c r="AI126" s="40">
        <f t="shared" si="179"/>
        <v>3</v>
      </c>
      <c r="AJ126" s="38">
        <f t="shared" si="180"/>
        <v>19900</v>
      </c>
      <c r="AK126" s="39">
        <f t="shared" si="181"/>
        <v>-3.0150753768844218</v>
      </c>
      <c r="AL126" s="40">
        <f t="shared" si="182"/>
        <v>3</v>
      </c>
      <c r="AM126" s="38">
        <f t="shared" si="183"/>
        <v>19500</v>
      </c>
      <c r="AN126" s="39">
        <f t="shared" si="184"/>
        <v>0</v>
      </c>
      <c r="AO126" s="40">
        <f t="shared" si="185"/>
        <v>3</v>
      </c>
      <c r="AP126" s="38">
        <f t="shared" si="186"/>
        <v>44433.333333333336</v>
      </c>
      <c r="AQ126" s="39">
        <f t="shared" si="187"/>
        <v>-10.652663165791452</v>
      </c>
      <c r="AR126" s="40">
        <f t="shared" si="188"/>
        <v>3</v>
      </c>
      <c r="AS126" s="38">
        <f t="shared" si="189"/>
        <v>31283.333333333332</v>
      </c>
      <c r="AT126" s="39">
        <f t="shared" si="190"/>
        <v>2.2908897176345273</v>
      </c>
      <c r="AU126" s="40">
        <f t="shared" si="191"/>
        <v>3</v>
      </c>
      <c r="AV126" s="42">
        <f t="shared" si="194"/>
        <v>18</v>
      </c>
      <c r="AW126" s="42" t="str">
        <f t="shared" si="192"/>
        <v>AMAN</v>
      </c>
      <c r="AX126" s="42" t="str">
        <f t="shared" si="193"/>
        <v>3</v>
      </c>
    </row>
    <row r="127" spans="1:51" x14ac:dyDescent="0.35">
      <c r="A127" s="8">
        <v>11</v>
      </c>
      <c r="B127" s="9">
        <v>6306</v>
      </c>
      <c r="C127" s="10" t="s">
        <v>603</v>
      </c>
      <c r="D127" s="81">
        <v>6306100</v>
      </c>
      <c r="E127" s="93" t="s">
        <v>649</v>
      </c>
      <c r="F127" s="88">
        <f t="shared" ref="F127:M127" si="203">F121+1000</f>
        <v>12500</v>
      </c>
      <c r="G127" s="88">
        <f t="shared" si="203"/>
        <v>12500</v>
      </c>
      <c r="H127" s="88">
        <f t="shared" si="203"/>
        <v>12500</v>
      </c>
      <c r="I127" s="88">
        <f t="shared" si="203"/>
        <v>12500</v>
      </c>
      <c r="J127" s="72">
        <f t="shared" si="203"/>
        <v>7000</v>
      </c>
      <c r="K127" s="72">
        <f t="shared" si="203"/>
        <v>7000</v>
      </c>
      <c r="L127" s="72">
        <f t="shared" si="203"/>
        <v>7000</v>
      </c>
      <c r="M127" s="72">
        <f t="shared" si="203"/>
        <v>7000</v>
      </c>
      <c r="N127" s="72">
        <f>N121-1000</f>
        <v>16700</v>
      </c>
      <c r="O127" s="72">
        <f>O121-1000</f>
        <v>17000</v>
      </c>
      <c r="P127" s="72">
        <f>P121-1000</f>
        <v>17000</v>
      </c>
      <c r="Q127" s="72">
        <f>Q121-1000</f>
        <v>16300</v>
      </c>
      <c r="R127" s="72">
        <f>R121</f>
        <v>17000</v>
      </c>
      <c r="S127" s="72">
        <f>S121</f>
        <v>17000</v>
      </c>
      <c r="T127" s="72">
        <f>T121</f>
        <v>17000</v>
      </c>
      <c r="U127" s="72">
        <f>U121</f>
        <v>17000</v>
      </c>
      <c r="V127" s="72">
        <f>V125-1000</f>
        <v>42850</v>
      </c>
      <c r="W127" s="72">
        <f>W125-1000</f>
        <v>43000</v>
      </c>
      <c r="X127" s="72">
        <f>X125-1000</f>
        <v>41450</v>
      </c>
      <c r="Y127" s="72">
        <f>Y125-1000</f>
        <v>37700</v>
      </c>
      <c r="Z127" s="72">
        <f>Z121-1000</f>
        <v>29850</v>
      </c>
      <c r="AA127" s="72">
        <f>AA121-1000</f>
        <v>29000</v>
      </c>
      <c r="AB127" s="72">
        <f>AB121-1000</f>
        <v>29000</v>
      </c>
      <c r="AC127" s="72">
        <f>AC121-1000</f>
        <v>30000</v>
      </c>
      <c r="AD127" s="38">
        <f t="shared" si="174"/>
        <v>12500</v>
      </c>
      <c r="AE127" s="39">
        <f t="shared" si="175"/>
        <v>0</v>
      </c>
      <c r="AF127" s="40">
        <f t="shared" si="176"/>
        <v>3</v>
      </c>
      <c r="AG127" s="38">
        <f t="shared" si="177"/>
        <v>7000</v>
      </c>
      <c r="AH127" s="39">
        <f t="shared" si="178"/>
        <v>0</v>
      </c>
      <c r="AI127" s="40">
        <f t="shared" si="179"/>
        <v>3</v>
      </c>
      <c r="AJ127" s="38">
        <f t="shared" si="180"/>
        <v>16900</v>
      </c>
      <c r="AK127" s="39">
        <f t="shared" si="181"/>
        <v>-3.5502958579881656</v>
      </c>
      <c r="AL127" s="40">
        <f t="shared" si="182"/>
        <v>3</v>
      </c>
      <c r="AM127" s="38">
        <f t="shared" si="183"/>
        <v>17000</v>
      </c>
      <c r="AN127" s="39">
        <f t="shared" si="184"/>
        <v>0</v>
      </c>
      <c r="AO127" s="40">
        <f t="shared" si="185"/>
        <v>3</v>
      </c>
      <c r="AP127" s="38">
        <f t="shared" si="186"/>
        <v>42433.333333333336</v>
      </c>
      <c r="AQ127" s="39">
        <f t="shared" si="187"/>
        <v>-11.154752553024357</v>
      </c>
      <c r="AR127" s="40">
        <f t="shared" si="188"/>
        <v>3</v>
      </c>
      <c r="AS127" s="38">
        <f t="shared" si="189"/>
        <v>29283.333333333332</v>
      </c>
      <c r="AT127" s="39">
        <f t="shared" si="190"/>
        <v>2.447353443369384</v>
      </c>
      <c r="AU127" s="40">
        <f t="shared" si="191"/>
        <v>3</v>
      </c>
      <c r="AV127" s="42">
        <f t="shared" si="194"/>
        <v>18</v>
      </c>
      <c r="AW127" s="42" t="str">
        <f t="shared" si="192"/>
        <v>AMAN</v>
      </c>
      <c r="AX127" s="42" t="str">
        <f t="shared" si="193"/>
        <v>3</v>
      </c>
    </row>
    <row r="128" spans="1:51" x14ac:dyDescent="0.35">
      <c r="A128" s="68"/>
      <c r="B128" s="68"/>
      <c r="C128" s="68"/>
      <c r="D128" s="68" t="s">
        <v>597</v>
      </c>
      <c r="E128" s="67" t="s">
        <v>597</v>
      </c>
      <c r="F128" s="74">
        <f t="shared" ref="F128:AC128" si="204">AVERAGE(F117:F127)</f>
        <v>12090.90909090909</v>
      </c>
      <c r="G128" s="74">
        <f t="shared" si="204"/>
        <v>12090.90909090909</v>
      </c>
      <c r="H128" s="74">
        <f t="shared" si="204"/>
        <v>12090.90909090909</v>
      </c>
      <c r="I128" s="74">
        <f t="shared" si="204"/>
        <v>12090.90909090909</v>
      </c>
      <c r="J128" s="74">
        <f t="shared" si="204"/>
        <v>7590.909090909091</v>
      </c>
      <c r="K128" s="74">
        <f t="shared" si="204"/>
        <v>7590.909090909091</v>
      </c>
      <c r="L128" s="74">
        <f t="shared" si="204"/>
        <v>7590.909090909091</v>
      </c>
      <c r="M128" s="74">
        <f t="shared" si="204"/>
        <v>7590.909090909091</v>
      </c>
      <c r="N128" s="74">
        <f t="shared" si="204"/>
        <v>18072.727272727272</v>
      </c>
      <c r="O128" s="74">
        <f t="shared" si="204"/>
        <v>18372.727272727272</v>
      </c>
      <c r="P128" s="74">
        <f t="shared" si="204"/>
        <v>18372.727272727272</v>
      </c>
      <c r="Q128" s="74">
        <f t="shared" si="204"/>
        <v>17672.727272727272</v>
      </c>
      <c r="R128" s="74">
        <f t="shared" si="204"/>
        <v>17545.454545454544</v>
      </c>
      <c r="S128" s="74">
        <f t="shared" si="204"/>
        <v>17545.454545454544</v>
      </c>
      <c r="T128" s="74">
        <f t="shared" si="204"/>
        <v>17545.454545454544</v>
      </c>
      <c r="U128" s="74">
        <f t="shared" si="204"/>
        <v>17545.454545454544</v>
      </c>
      <c r="V128" s="74">
        <f t="shared" si="204"/>
        <v>42940.909090909088</v>
      </c>
      <c r="W128" s="74">
        <f t="shared" si="204"/>
        <v>43090.909090909088</v>
      </c>
      <c r="X128" s="74">
        <f t="shared" si="204"/>
        <v>41540.909090909088</v>
      </c>
      <c r="Y128" s="74">
        <f t="shared" si="204"/>
        <v>37790.909090909088</v>
      </c>
      <c r="Z128" s="74">
        <f t="shared" si="204"/>
        <v>30986.363636363636</v>
      </c>
      <c r="AA128" s="74">
        <f t="shared" si="204"/>
        <v>30136.363636363636</v>
      </c>
      <c r="AB128" s="74">
        <f t="shared" si="204"/>
        <v>30136.363636363636</v>
      </c>
      <c r="AC128" s="74">
        <f t="shared" si="204"/>
        <v>31136.363636363636</v>
      </c>
      <c r="AD128" s="38">
        <f t="shared" si="174"/>
        <v>12090.90909090909</v>
      </c>
      <c r="AE128" s="39">
        <f t="shared" si="175"/>
        <v>0</v>
      </c>
      <c r="AF128" s="41">
        <f t="shared" si="176"/>
        <v>3</v>
      </c>
      <c r="AG128" s="38">
        <f t="shared" si="177"/>
        <v>7590.909090909091</v>
      </c>
      <c r="AH128" s="39">
        <f t="shared" si="178"/>
        <v>0</v>
      </c>
      <c r="AI128" s="41">
        <f t="shared" si="179"/>
        <v>3</v>
      </c>
      <c r="AJ128" s="38">
        <f t="shared" si="180"/>
        <v>18272.727272727272</v>
      </c>
      <c r="AK128" s="39">
        <f t="shared" si="181"/>
        <v>-3.2835820895522385</v>
      </c>
      <c r="AL128" s="41">
        <f t="shared" si="182"/>
        <v>3</v>
      </c>
      <c r="AM128" s="38">
        <f t="shared" si="183"/>
        <v>17545.454545454544</v>
      </c>
      <c r="AN128" s="39">
        <f t="shared" si="184"/>
        <v>0</v>
      </c>
      <c r="AO128" s="41">
        <f t="shared" si="185"/>
        <v>3</v>
      </c>
      <c r="AP128" s="38">
        <f t="shared" si="186"/>
        <v>42524.242424242424</v>
      </c>
      <c r="AQ128" s="39">
        <f t="shared" si="187"/>
        <v>-11.130905722226187</v>
      </c>
      <c r="AR128" s="41">
        <f t="shared" si="188"/>
        <v>3</v>
      </c>
      <c r="AS128" s="38">
        <f t="shared" si="189"/>
        <v>30419.696969696972</v>
      </c>
      <c r="AT128" s="39">
        <f t="shared" si="190"/>
        <v>2.3559296707675368</v>
      </c>
      <c r="AU128" s="41">
        <f t="shared" si="191"/>
        <v>3</v>
      </c>
      <c r="AV128" s="41">
        <f t="shared" si="194"/>
        <v>18</v>
      </c>
      <c r="AW128" s="41" t="str">
        <f t="shared" si="192"/>
        <v>AMAN</v>
      </c>
      <c r="AX128" s="41" t="str">
        <f t="shared" si="193"/>
        <v>3</v>
      </c>
      <c r="AY128" s="44"/>
    </row>
    <row r="130" spans="1:51" ht="18.5" x14ac:dyDescent="0.35">
      <c r="A130" s="213" t="s">
        <v>796</v>
      </c>
      <c r="B130" s="196"/>
      <c r="C130" s="196"/>
      <c r="D130" s="196"/>
      <c r="E130" s="196"/>
      <c r="F130" s="60"/>
      <c r="G130" s="60"/>
      <c r="H130" s="61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2"/>
      <c r="AE130" s="63"/>
      <c r="AF130" s="60"/>
      <c r="AG130" s="62"/>
      <c r="AH130" s="63"/>
      <c r="AI130" s="60"/>
      <c r="AJ130" s="62"/>
      <c r="AK130" s="63"/>
      <c r="AL130" s="60"/>
      <c r="AM130" s="62"/>
      <c r="AN130" s="63"/>
      <c r="AO130" s="60"/>
      <c r="AP130" s="62"/>
      <c r="AQ130" s="63"/>
      <c r="AR130" s="60"/>
      <c r="AS130" s="62"/>
      <c r="AT130" s="63"/>
      <c r="AU130" s="60"/>
    </row>
    <row r="131" spans="1:51" x14ac:dyDescent="0.35">
      <c r="A131" s="66"/>
      <c r="B131" s="76"/>
      <c r="C131" s="66"/>
      <c r="D131" s="66"/>
      <c r="E131" s="66"/>
      <c r="F131" s="66"/>
      <c r="G131" s="66"/>
      <c r="H131" s="61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2"/>
      <c r="AE131" s="63"/>
      <c r="AF131" s="66"/>
      <c r="AG131" s="62"/>
      <c r="AH131" s="63"/>
      <c r="AI131" s="66"/>
      <c r="AJ131" s="62"/>
      <c r="AK131" s="63"/>
      <c r="AL131" s="66"/>
      <c r="AM131" s="62"/>
      <c r="AN131" s="63"/>
      <c r="AO131" s="66"/>
      <c r="AP131" s="62"/>
      <c r="AQ131" s="63"/>
      <c r="AR131" s="66"/>
      <c r="AS131" s="62"/>
      <c r="AT131" s="63"/>
      <c r="AU131" s="66"/>
    </row>
    <row r="132" spans="1:51" s="36" customFormat="1" ht="31.15" customHeight="1" x14ac:dyDescent="0.35">
      <c r="A132" s="308" t="s">
        <v>1</v>
      </c>
      <c r="B132" s="309" t="s">
        <v>602</v>
      </c>
      <c r="C132" s="310" t="s">
        <v>3</v>
      </c>
      <c r="D132" s="313" t="s">
        <v>600</v>
      </c>
      <c r="E132" s="316" t="s">
        <v>601</v>
      </c>
      <c r="F132" s="323" t="s">
        <v>564</v>
      </c>
      <c r="G132" s="324"/>
      <c r="H132" s="324"/>
      <c r="I132" s="323" t="s">
        <v>8</v>
      </c>
      <c r="J132" s="325" t="s">
        <v>565</v>
      </c>
      <c r="K132" s="326"/>
      <c r="L132" s="326"/>
      <c r="M132" s="325" t="s">
        <v>8</v>
      </c>
      <c r="N132" s="303" t="s">
        <v>566</v>
      </c>
      <c r="O132" s="304"/>
      <c r="P132" s="304"/>
      <c r="Q132" s="303" t="s">
        <v>8</v>
      </c>
      <c r="R132" s="319" t="s">
        <v>567</v>
      </c>
      <c r="S132" s="320"/>
      <c r="T132" s="320"/>
      <c r="U132" s="319" t="s">
        <v>8</v>
      </c>
      <c r="V132" s="321" t="s">
        <v>568</v>
      </c>
      <c r="W132" s="322"/>
      <c r="X132" s="322"/>
      <c r="Y132" s="321" t="s">
        <v>8</v>
      </c>
      <c r="Z132" s="297" t="s">
        <v>569</v>
      </c>
      <c r="AA132" s="306"/>
      <c r="AB132" s="306"/>
      <c r="AC132" s="297" t="s">
        <v>8</v>
      </c>
      <c r="AD132" s="299" t="s">
        <v>570</v>
      </c>
      <c r="AE132" s="300"/>
      <c r="AF132" s="301"/>
      <c r="AG132" s="299" t="s">
        <v>571</v>
      </c>
      <c r="AH132" s="300"/>
      <c r="AI132" s="301"/>
      <c r="AJ132" s="299" t="s">
        <v>572</v>
      </c>
      <c r="AK132" s="300"/>
      <c r="AL132" s="301"/>
      <c r="AM132" s="299" t="s">
        <v>573</v>
      </c>
      <c r="AN132" s="300"/>
      <c r="AO132" s="301"/>
      <c r="AP132" s="299" t="s">
        <v>574</v>
      </c>
      <c r="AQ132" s="300"/>
      <c r="AR132" s="301"/>
      <c r="AS132" s="299" t="s">
        <v>575</v>
      </c>
      <c r="AT132" s="300"/>
      <c r="AU132" s="301"/>
      <c r="AV132" s="305" t="s">
        <v>576</v>
      </c>
      <c r="AW132" s="305"/>
      <c r="AX132" s="305"/>
    </row>
    <row r="133" spans="1:51" s="36" customFormat="1" ht="15.5" x14ac:dyDescent="0.35">
      <c r="A133" s="308"/>
      <c r="B133" s="309"/>
      <c r="C133" s="311"/>
      <c r="D133" s="314"/>
      <c r="E133" s="317"/>
      <c r="F133" s="324"/>
      <c r="G133" s="324"/>
      <c r="H133" s="324"/>
      <c r="I133" s="323"/>
      <c r="J133" s="326"/>
      <c r="K133" s="326"/>
      <c r="L133" s="326"/>
      <c r="M133" s="325"/>
      <c r="N133" s="304"/>
      <c r="O133" s="304"/>
      <c r="P133" s="304"/>
      <c r="Q133" s="303"/>
      <c r="R133" s="320"/>
      <c r="S133" s="320"/>
      <c r="T133" s="320"/>
      <c r="U133" s="319"/>
      <c r="V133" s="322"/>
      <c r="W133" s="322"/>
      <c r="X133" s="322"/>
      <c r="Y133" s="321"/>
      <c r="Z133" s="306"/>
      <c r="AA133" s="306"/>
      <c r="AB133" s="306"/>
      <c r="AC133" s="297"/>
      <c r="AD133" s="298" t="s">
        <v>577</v>
      </c>
      <c r="AE133" s="302" t="s">
        <v>11</v>
      </c>
      <c r="AF133" s="298" t="s">
        <v>12</v>
      </c>
      <c r="AG133" s="298" t="s">
        <v>577</v>
      </c>
      <c r="AH133" s="302" t="s">
        <v>11</v>
      </c>
      <c r="AI133" s="298" t="s">
        <v>12</v>
      </c>
      <c r="AJ133" s="298" t="s">
        <v>577</v>
      </c>
      <c r="AK133" s="302" t="s">
        <v>11</v>
      </c>
      <c r="AL133" s="298" t="s">
        <v>12</v>
      </c>
      <c r="AM133" s="298" t="s">
        <v>577</v>
      </c>
      <c r="AN133" s="302" t="s">
        <v>11</v>
      </c>
      <c r="AO133" s="298" t="s">
        <v>12</v>
      </c>
      <c r="AP133" s="298" t="s">
        <v>577</v>
      </c>
      <c r="AQ133" s="302" t="s">
        <v>11</v>
      </c>
      <c r="AR133" s="298" t="s">
        <v>12</v>
      </c>
      <c r="AS133" s="298" t="s">
        <v>577</v>
      </c>
      <c r="AT133" s="302" t="s">
        <v>11</v>
      </c>
      <c r="AU133" s="298" t="s">
        <v>12</v>
      </c>
      <c r="AV133" s="305"/>
      <c r="AW133" s="305"/>
      <c r="AX133" s="305"/>
    </row>
    <row r="134" spans="1:51" s="36" customFormat="1" ht="15.5" x14ac:dyDescent="0.35">
      <c r="A134" s="308"/>
      <c r="B134" s="309"/>
      <c r="C134" s="312"/>
      <c r="D134" s="315"/>
      <c r="E134" s="318"/>
      <c r="F134" s="71">
        <v>45413</v>
      </c>
      <c r="G134" s="71">
        <v>45444</v>
      </c>
      <c r="H134" s="71">
        <v>45474</v>
      </c>
      <c r="I134" s="71">
        <v>45505</v>
      </c>
      <c r="J134" s="71">
        <v>45413</v>
      </c>
      <c r="K134" s="71">
        <v>45444</v>
      </c>
      <c r="L134" s="71">
        <v>45474</v>
      </c>
      <c r="M134" s="71">
        <v>45505</v>
      </c>
      <c r="N134" s="71">
        <v>45413</v>
      </c>
      <c r="O134" s="71">
        <v>45444</v>
      </c>
      <c r="P134" s="71">
        <v>45474</v>
      </c>
      <c r="Q134" s="71">
        <v>45505</v>
      </c>
      <c r="R134" s="71">
        <v>45413</v>
      </c>
      <c r="S134" s="71">
        <v>45444</v>
      </c>
      <c r="T134" s="71">
        <v>45474</v>
      </c>
      <c r="U134" s="71">
        <v>45505</v>
      </c>
      <c r="V134" s="71">
        <v>45413</v>
      </c>
      <c r="W134" s="71">
        <v>45444</v>
      </c>
      <c r="X134" s="71">
        <v>45474</v>
      </c>
      <c r="Y134" s="71">
        <v>45505</v>
      </c>
      <c r="Z134" s="71">
        <v>45413</v>
      </c>
      <c r="AA134" s="71">
        <v>45444</v>
      </c>
      <c r="AB134" s="71">
        <v>45474</v>
      </c>
      <c r="AC134" s="71">
        <v>45505</v>
      </c>
      <c r="AD134" s="298"/>
      <c r="AE134" s="302"/>
      <c r="AF134" s="298"/>
      <c r="AG134" s="298"/>
      <c r="AH134" s="302"/>
      <c r="AI134" s="298"/>
      <c r="AJ134" s="298"/>
      <c r="AK134" s="302"/>
      <c r="AL134" s="298"/>
      <c r="AM134" s="298"/>
      <c r="AN134" s="302"/>
      <c r="AO134" s="298"/>
      <c r="AP134" s="298"/>
      <c r="AQ134" s="302"/>
      <c r="AR134" s="298"/>
      <c r="AS134" s="298"/>
      <c r="AT134" s="302"/>
      <c r="AU134" s="298"/>
      <c r="AV134" s="59" t="s">
        <v>578</v>
      </c>
      <c r="AW134" s="59" t="s">
        <v>579</v>
      </c>
      <c r="AX134" s="59" t="s">
        <v>580</v>
      </c>
      <c r="AY134" s="43"/>
    </row>
    <row r="135" spans="1:51" x14ac:dyDescent="0.35">
      <c r="A135" s="8">
        <v>1</v>
      </c>
      <c r="B135" s="9">
        <v>6306</v>
      </c>
      <c r="C135" s="10" t="s">
        <v>603</v>
      </c>
      <c r="D135" s="81">
        <v>6306010</v>
      </c>
      <c r="E135" s="93" t="s">
        <v>639</v>
      </c>
      <c r="F135" s="88">
        <f>F139</f>
        <v>11500</v>
      </c>
      <c r="G135" s="88">
        <f>G139</f>
        <v>11500</v>
      </c>
      <c r="H135" s="88">
        <f>H139</f>
        <v>11500</v>
      </c>
      <c r="I135" s="88">
        <f>I139</f>
        <v>11500</v>
      </c>
      <c r="J135" s="72">
        <f>J139+2000</f>
        <v>8000</v>
      </c>
      <c r="K135" s="72">
        <f>K139+2000</f>
        <v>8000</v>
      </c>
      <c r="L135" s="72">
        <f>L139+2000</f>
        <v>8000</v>
      </c>
      <c r="M135" s="72">
        <f>M139+2000</f>
        <v>8000</v>
      </c>
      <c r="N135" s="72">
        <f>N139+1000</f>
        <v>19000</v>
      </c>
      <c r="O135" s="72">
        <f>O139+1000</f>
        <v>19000</v>
      </c>
      <c r="P135" s="72">
        <f>P139+1000</f>
        <v>19000</v>
      </c>
      <c r="Q135" s="72">
        <f>Q139+1000</f>
        <v>19000</v>
      </c>
      <c r="R135" s="72">
        <f>R139+500</f>
        <v>17500</v>
      </c>
      <c r="S135" s="72">
        <f>S139+500</f>
        <v>17500</v>
      </c>
      <c r="T135" s="72">
        <f>T139+500</f>
        <v>17500</v>
      </c>
      <c r="U135" s="72">
        <f>U139+500</f>
        <v>17500</v>
      </c>
      <c r="V135" s="72">
        <f>V139+1000</f>
        <v>43000</v>
      </c>
      <c r="W135" s="72">
        <f>W139+1000</f>
        <v>41450</v>
      </c>
      <c r="X135" s="72">
        <f>X139+1000</f>
        <v>37700</v>
      </c>
      <c r="Y135" s="72">
        <f>Y139+1000</f>
        <v>36300</v>
      </c>
      <c r="Z135" s="72">
        <f>Z139+500</f>
        <v>30500</v>
      </c>
      <c r="AA135" s="72">
        <f>AA139+500</f>
        <v>30500</v>
      </c>
      <c r="AB135" s="72">
        <f>AB139+500</f>
        <v>31500</v>
      </c>
      <c r="AC135" s="72">
        <f>AC139+500</f>
        <v>31100</v>
      </c>
      <c r="AD135" s="38">
        <f t="shared" ref="AD135:AD146" si="205">IF(ISERROR(AVERAGE(F135:H135)),0,AVERAGE(F135:H135))</f>
        <v>11500</v>
      </c>
      <c r="AE135" s="39">
        <f t="shared" ref="AE135:AE146" si="206">IF(ISERROR(((I135-AD135)/AD135)*100),0,((I135-AD135)/AD135)*100)</f>
        <v>0</v>
      </c>
      <c r="AF135" s="40">
        <f t="shared" ref="AF135:AF146" si="207">IF(AE135="","",IF(AE135&gt;10,1,IF(AE135&lt;5,3,2)))</f>
        <v>3</v>
      </c>
      <c r="AG135" s="38">
        <f t="shared" ref="AG135:AG146" si="208">IF(ISERROR(AVERAGE(J135:L135)),0,AVERAGE(J135:L135))</f>
        <v>8000</v>
      </c>
      <c r="AH135" s="39">
        <f t="shared" ref="AH135:AH146" si="209">IF(ISERROR(((M135-AG135)/AG135)*100),0,((M135-AG135)/AG135)*100)</f>
        <v>0</v>
      </c>
      <c r="AI135" s="40">
        <f t="shared" ref="AI135:AI146" si="210">IF(AH135="","",IF(AH135&gt;15,1,IF(AH135&lt;5,3,2)))</f>
        <v>3</v>
      </c>
      <c r="AJ135" s="38">
        <f t="shared" ref="AJ135:AJ146" si="211">IF(ISERROR(AVERAGE(N135:P135)),0,AVERAGE(N135:P135))</f>
        <v>19000</v>
      </c>
      <c r="AK135" s="39">
        <f t="shared" ref="AK135:AK146" si="212">IF(ISERROR(((Q135-AJ135)/AJ135)*100),0,((Q135-AJ135)/AJ135)*100)</f>
        <v>0</v>
      </c>
      <c r="AL135" s="40">
        <f t="shared" ref="AL135:AL146" si="213">IF(AK135="","",IF(AK135&gt;15,1,IF(AK135&lt;5,3,2)))</f>
        <v>3</v>
      </c>
      <c r="AM135" s="38">
        <f t="shared" ref="AM135:AM146" si="214">IF(ISERROR(AVERAGE(R135:T135)),0,AVERAGE(R135:T135))</f>
        <v>17500</v>
      </c>
      <c r="AN135" s="39">
        <f t="shared" ref="AN135:AN146" si="215">IF(ISERROR(((U135-AM135)/AM135)*100),0,((U135-AM135)/AM135)*100)</f>
        <v>0</v>
      </c>
      <c r="AO135" s="40">
        <f t="shared" ref="AO135:AO146" si="216">IF(AN135="","",IF(AN135&gt;15,1,IF(AN135&lt;5,3,2)))</f>
        <v>3</v>
      </c>
      <c r="AP135" s="38">
        <f t="shared" ref="AP135:AP146" si="217">IF(ISERROR(AVERAGE(V135:X135)),0,AVERAGE(V135:X135))</f>
        <v>40716.666666666664</v>
      </c>
      <c r="AQ135" s="39">
        <f t="shared" ref="AQ135:AQ146" si="218">IF(ISERROR(((Y135-AP135)/AP135)*100),0,((Y135-AP135)/AP135)*100)</f>
        <v>-10.847318870241502</v>
      </c>
      <c r="AR135" s="40">
        <f t="shared" ref="AR135:AR146" si="219">IF(AQ135="","",IF(AQ135&gt;15,1,IF(AQ135&lt;5,3,2)))</f>
        <v>3</v>
      </c>
      <c r="AS135" s="38">
        <f t="shared" ref="AS135:AS146" si="220">IF(ISERROR(AVERAGE(Z135:AB135)),0,AVERAGE(Z135:AB135))</f>
        <v>30833.333333333332</v>
      </c>
      <c r="AT135" s="39">
        <f t="shared" ref="AT135:AT146" si="221">IF(ISERROR(((AC135-AS135)/AS135)*100),0,((AC135-AS135)/AS135)*100)</f>
        <v>0.86486486486486891</v>
      </c>
      <c r="AU135" s="40">
        <f t="shared" ref="AU135:AU146" si="222">IF(AT135="","",IF(AT135&gt;15,1,IF(AT135&lt;5,3,2)))</f>
        <v>3</v>
      </c>
      <c r="AV135" s="42">
        <f>IF(ISERROR(AF135+AI135+AL135+AO135+AR135+AU135),"",AF135+AI135+AL135+AO135+AR135+AU135)</f>
        <v>18</v>
      </c>
      <c r="AW135" s="42" t="str">
        <f t="shared" ref="AW135:AW146" si="223">IF(AV135="","",IF(AV135&lt;=9,"RENTAN",IF(AV135&gt;13,"AMAN","WASPADA")))</f>
        <v>AMAN</v>
      </c>
      <c r="AX135" s="42" t="str">
        <f t="shared" ref="AX135:AX146" si="224">IF(AW135="","",IF(AW135="AMAN","3",IF(AW135="RENTAN","1","2")))</f>
        <v>3</v>
      </c>
    </row>
    <row r="136" spans="1:51" x14ac:dyDescent="0.35">
      <c r="A136" s="8">
        <v>2</v>
      </c>
      <c r="B136" s="9">
        <v>6306</v>
      </c>
      <c r="C136" s="10" t="s">
        <v>603</v>
      </c>
      <c r="D136" s="81">
        <v>6306020</v>
      </c>
      <c r="E136" s="93" t="s">
        <v>640</v>
      </c>
      <c r="F136" s="88">
        <f>F139+2000</f>
        <v>13500</v>
      </c>
      <c r="G136" s="88">
        <f>G139+2000</f>
        <v>13500</v>
      </c>
      <c r="H136" s="88">
        <f>H139+2000</f>
        <v>13500</v>
      </c>
      <c r="I136" s="88">
        <f>I139+2000</f>
        <v>13500</v>
      </c>
      <c r="J136" s="72">
        <f>J139+2500</f>
        <v>8500</v>
      </c>
      <c r="K136" s="72">
        <f>K139+2500</f>
        <v>8500</v>
      </c>
      <c r="L136" s="72">
        <f>L139+2500</f>
        <v>8500</v>
      </c>
      <c r="M136" s="72">
        <f>M139+2500</f>
        <v>8500</v>
      </c>
      <c r="N136" s="72">
        <f>N139+2000</f>
        <v>20000</v>
      </c>
      <c r="O136" s="72">
        <f>O139+2000</f>
        <v>20000</v>
      </c>
      <c r="P136" s="72">
        <f>P139+2000</f>
        <v>20000</v>
      </c>
      <c r="Q136" s="72">
        <f>Q139+2000</f>
        <v>20000</v>
      </c>
      <c r="R136" s="72">
        <f>R139+2500</f>
        <v>19500</v>
      </c>
      <c r="S136" s="72">
        <f>S139+2500</f>
        <v>19500</v>
      </c>
      <c r="T136" s="72">
        <f>T139+2500</f>
        <v>19500</v>
      </c>
      <c r="U136" s="72">
        <f>U139+2500</f>
        <v>19500</v>
      </c>
      <c r="V136" s="72">
        <f>V139+2000</f>
        <v>44000</v>
      </c>
      <c r="W136" s="72">
        <f>W139+2000</f>
        <v>42450</v>
      </c>
      <c r="X136" s="72">
        <f>X139+2000</f>
        <v>38700</v>
      </c>
      <c r="Y136" s="72">
        <f>Y139+2000</f>
        <v>37300</v>
      </c>
      <c r="Z136" s="72">
        <f>Z139+1000</f>
        <v>31000</v>
      </c>
      <c r="AA136" s="72">
        <f>AA139+1000</f>
        <v>31000</v>
      </c>
      <c r="AB136" s="72">
        <f>AB139+1000</f>
        <v>32000</v>
      </c>
      <c r="AC136" s="72">
        <f>AC139+1000</f>
        <v>31600</v>
      </c>
      <c r="AD136" s="38">
        <f t="shared" si="205"/>
        <v>13500</v>
      </c>
      <c r="AE136" s="39">
        <f t="shared" si="206"/>
        <v>0</v>
      </c>
      <c r="AF136" s="40">
        <f t="shared" si="207"/>
        <v>3</v>
      </c>
      <c r="AG136" s="38">
        <f t="shared" si="208"/>
        <v>8500</v>
      </c>
      <c r="AH136" s="39">
        <f t="shared" si="209"/>
        <v>0</v>
      </c>
      <c r="AI136" s="40">
        <f t="shared" si="210"/>
        <v>3</v>
      </c>
      <c r="AJ136" s="38">
        <f t="shared" si="211"/>
        <v>20000</v>
      </c>
      <c r="AK136" s="39">
        <f t="shared" si="212"/>
        <v>0</v>
      </c>
      <c r="AL136" s="40">
        <f t="shared" si="213"/>
        <v>3</v>
      </c>
      <c r="AM136" s="38">
        <f t="shared" si="214"/>
        <v>19500</v>
      </c>
      <c r="AN136" s="39">
        <f t="shared" si="215"/>
        <v>0</v>
      </c>
      <c r="AO136" s="40">
        <f t="shared" si="216"/>
        <v>3</v>
      </c>
      <c r="AP136" s="38">
        <f t="shared" si="217"/>
        <v>41716.666666666664</v>
      </c>
      <c r="AQ136" s="39">
        <f t="shared" si="218"/>
        <v>-10.587295245705148</v>
      </c>
      <c r="AR136" s="40">
        <f t="shared" si="219"/>
        <v>3</v>
      </c>
      <c r="AS136" s="38">
        <f t="shared" si="220"/>
        <v>31333.333333333332</v>
      </c>
      <c r="AT136" s="39">
        <f t="shared" si="221"/>
        <v>0.85106382978723782</v>
      </c>
      <c r="AU136" s="40">
        <f t="shared" si="222"/>
        <v>3</v>
      </c>
      <c r="AV136" s="42">
        <f t="shared" ref="AV136:AV146" si="225">IF(ISERROR(AF136+AI136+AL136+AO136+AR136+AU136),"",AF136+AI136+AL136+AO136+AR136+AU136)</f>
        <v>18</v>
      </c>
      <c r="AW136" s="42" t="str">
        <f t="shared" si="223"/>
        <v>AMAN</v>
      </c>
      <c r="AX136" s="42" t="str">
        <f t="shared" si="224"/>
        <v>3</v>
      </c>
    </row>
    <row r="137" spans="1:51" x14ac:dyDescent="0.35">
      <c r="A137" s="8">
        <v>3</v>
      </c>
      <c r="B137" s="9">
        <v>6306</v>
      </c>
      <c r="C137" s="10" t="s">
        <v>603</v>
      </c>
      <c r="D137" s="81">
        <v>6306030</v>
      </c>
      <c r="E137" s="93" t="s">
        <v>641</v>
      </c>
      <c r="F137" s="88">
        <f t="shared" ref="F137:M137" si="226">F139</f>
        <v>11500</v>
      </c>
      <c r="G137" s="88">
        <f t="shared" si="226"/>
        <v>11500</v>
      </c>
      <c r="H137" s="88">
        <f t="shared" si="226"/>
        <v>11500</v>
      </c>
      <c r="I137" s="88">
        <f t="shared" si="226"/>
        <v>11500</v>
      </c>
      <c r="J137" s="72">
        <f t="shared" si="226"/>
        <v>6000</v>
      </c>
      <c r="K137" s="72">
        <f t="shared" si="226"/>
        <v>6000</v>
      </c>
      <c r="L137" s="72">
        <f t="shared" si="226"/>
        <v>6000</v>
      </c>
      <c r="M137" s="72">
        <f t="shared" si="226"/>
        <v>6000</v>
      </c>
      <c r="N137" s="72">
        <f>N139+100</f>
        <v>18100</v>
      </c>
      <c r="O137" s="72">
        <f>O139+100</f>
        <v>18100</v>
      </c>
      <c r="P137" s="72">
        <f>P139+100</f>
        <v>18100</v>
      </c>
      <c r="Q137" s="72">
        <f>Q139+100</f>
        <v>18100</v>
      </c>
      <c r="R137" s="72">
        <f>R139+500</f>
        <v>17500</v>
      </c>
      <c r="S137" s="72">
        <f>S139+500</f>
        <v>17500</v>
      </c>
      <c r="T137" s="72">
        <f>T139+500</f>
        <v>17500</v>
      </c>
      <c r="U137" s="72">
        <f>U139+500</f>
        <v>17500</v>
      </c>
      <c r="V137" s="72">
        <f>V139+1000</f>
        <v>43000</v>
      </c>
      <c r="W137" s="72">
        <f>W139+1000</f>
        <v>41450</v>
      </c>
      <c r="X137" s="72">
        <f>X139+1000</f>
        <v>37700</v>
      </c>
      <c r="Y137" s="72">
        <f>Y139+1000</f>
        <v>36300</v>
      </c>
      <c r="Z137" s="72">
        <f>Z139+500</f>
        <v>30500</v>
      </c>
      <c r="AA137" s="72">
        <f>AA139+500</f>
        <v>30500</v>
      </c>
      <c r="AB137" s="72">
        <f>AB139+500</f>
        <v>31500</v>
      </c>
      <c r="AC137" s="72">
        <f>AC139+500</f>
        <v>31100</v>
      </c>
      <c r="AD137" s="38">
        <f t="shared" si="205"/>
        <v>11500</v>
      </c>
      <c r="AE137" s="39">
        <f t="shared" si="206"/>
        <v>0</v>
      </c>
      <c r="AF137" s="40">
        <f t="shared" si="207"/>
        <v>3</v>
      </c>
      <c r="AG137" s="38">
        <f t="shared" si="208"/>
        <v>6000</v>
      </c>
      <c r="AH137" s="39">
        <f t="shared" si="209"/>
        <v>0</v>
      </c>
      <c r="AI137" s="40">
        <f t="shared" si="210"/>
        <v>3</v>
      </c>
      <c r="AJ137" s="38">
        <f t="shared" si="211"/>
        <v>18100</v>
      </c>
      <c r="AK137" s="39">
        <f t="shared" si="212"/>
        <v>0</v>
      </c>
      <c r="AL137" s="40">
        <f t="shared" si="213"/>
        <v>3</v>
      </c>
      <c r="AM137" s="38">
        <f t="shared" si="214"/>
        <v>17500</v>
      </c>
      <c r="AN137" s="39">
        <f t="shared" si="215"/>
        <v>0</v>
      </c>
      <c r="AO137" s="40">
        <f t="shared" si="216"/>
        <v>3</v>
      </c>
      <c r="AP137" s="38">
        <f t="shared" si="217"/>
        <v>40716.666666666664</v>
      </c>
      <c r="AQ137" s="39">
        <f t="shared" si="218"/>
        <v>-10.847318870241502</v>
      </c>
      <c r="AR137" s="40">
        <f t="shared" si="219"/>
        <v>3</v>
      </c>
      <c r="AS137" s="38">
        <f t="shared" si="220"/>
        <v>30833.333333333332</v>
      </c>
      <c r="AT137" s="39">
        <f t="shared" si="221"/>
        <v>0.86486486486486891</v>
      </c>
      <c r="AU137" s="40">
        <f t="shared" si="222"/>
        <v>3</v>
      </c>
      <c r="AV137" s="42">
        <f t="shared" si="225"/>
        <v>18</v>
      </c>
      <c r="AW137" s="42" t="str">
        <f t="shared" si="223"/>
        <v>AMAN</v>
      </c>
      <c r="AX137" s="42" t="str">
        <f t="shared" si="224"/>
        <v>3</v>
      </c>
    </row>
    <row r="138" spans="1:51" x14ac:dyDescent="0.35">
      <c r="A138" s="8">
        <v>4</v>
      </c>
      <c r="B138" s="9">
        <v>6306</v>
      </c>
      <c r="C138" s="10" t="s">
        <v>603</v>
      </c>
      <c r="D138" s="81">
        <v>6306040</v>
      </c>
      <c r="E138" s="93" t="s">
        <v>642</v>
      </c>
      <c r="F138" s="88">
        <f>F139+500</f>
        <v>12000</v>
      </c>
      <c r="G138" s="88">
        <f>G139+500</f>
        <v>12000</v>
      </c>
      <c r="H138" s="88">
        <f>H139+500</f>
        <v>12000</v>
      </c>
      <c r="I138" s="88">
        <f>I139+500</f>
        <v>12000</v>
      </c>
      <c r="J138" s="72">
        <f>J139+2000</f>
        <v>8000</v>
      </c>
      <c r="K138" s="72">
        <f>K139+2000</f>
        <v>8000</v>
      </c>
      <c r="L138" s="72">
        <f>L139+2000</f>
        <v>8000</v>
      </c>
      <c r="M138" s="72">
        <f>M139+2000</f>
        <v>8000</v>
      </c>
      <c r="N138" s="72">
        <f t="shared" ref="N138:AC138" si="227">N139</f>
        <v>18000</v>
      </c>
      <c r="O138" s="72">
        <f t="shared" si="227"/>
        <v>18000</v>
      </c>
      <c r="P138" s="72">
        <f t="shared" si="227"/>
        <v>18000</v>
      </c>
      <c r="Q138" s="72">
        <f t="shared" si="227"/>
        <v>18000</v>
      </c>
      <c r="R138" s="72">
        <f t="shared" si="227"/>
        <v>17000</v>
      </c>
      <c r="S138" s="72">
        <f t="shared" si="227"/>
        <v>17000</v>
      </c>
      <c r="T138" s="72">
        <f t="shared" si="227"/>
        <v>17000</v>
      </c>
      <c r="U138" s="72">
        <f t="shared" si="227"/>
        <v>17000</v>
      </c>
      <c r="V138" s="72">
        <f t="shared" si="227"/>
        <v>42000</v>
      </c>
      <c r="W138" s="72">
        <f t="shared" si="227"/>
        <v>40450</v>
      </c>
      <c r="X138" s="72">
        <f t="shared" si="227"/>
        <v>36700</v>
      </c>
      <c r="Y138" s="72">
        <f t="shared" si="227"/>
        <v>35300</v>
      </c>
      <c r="Z138" s="72">
        <f t="shared" si="227"/>
        <v>30000</v>
      </c>
      <c r="AA138" s="72">
        <f t="shared" si="227"/>
        <v>30000</v>
      </c>
      <c r="AB138" s="72">
        <f t="shared" si="227"/>
        <v>31000</v>
      </c>
      <c r="AC138" s="72">
        <f t="shared" si="227"/>
        <v>30600</v>
      </c>
      <c r="AD138" s="38">
        <f t="shared" si="205"/>
        <v>12000</v>
      </c>
      <c r="AE138" s="39">
        <f t="shared" si="206"/>
        <v>0</v>
      </c>
      <c r="AF138" s="40">
        <f t="shared" si="207"/>
        <v>3</v>
      </c>
      <c r="AG138" s="38">
        <f t="shared" si="208"/>
        <v>8000</v>
      </c>
      <c r="AH138" s="39">
        <f t="shared" si="209"/>
        <v>0</v>
      </c>
      <c r="AI138" s="40">
        <f t="shared" si="210"/>
        <v>3</v>
      </c>
      <c r="AJ138" s="38">
        <f t="shared" si="211"/>
        <v>18000</v>
      </c>
      <c r="AK138" s="39">
        <f t="shared" si="212"/>
        <v>0</v>
      </c>
      <c r="AL138" s="40">
        <f t="shared" si="213"/>
        <v>3</v>
      </c>
      <c r="AM138" s="38">
        <f t="shared" si="214"/>
        <v>17000</v>
      </c>
      <c r="AN138" s="39">
        <f t="shared" si="215"/>
        <v>0</v>
      </c>
      <c r="AO138" s="40">
        <f t="shared" si="216"/>
        <v>3</v>
      </c>
      <c r="AP138" s="38">
        <f t="shared" si="217"/>
        <v>39716.666666666664</v>
      </c>
      <c r="AQ138" s="39">
        <f t="shared" si="218"/>
        <v>-11.120436424674775</v>
      </c>
      <c r="AR138" s="40">
        <f t="shared" si="219"/>
        <v>3</v>
      </c>
      <c r="AS138" s="38">
        <f t="shared" si="220"/>
        <v>30333.333333333332</v>
      </c>
      <c r="AT138" s="39">
        <f t="shared" si="221"/>
        <v>0.8791208791208831</v>
      </c>
      <c r="AU138" s="40">
        <f t="shared" si="222"/>
        <v>3</v>
      </c>
      <c r="AV138" s="42">
        <f t="shared" si="225"/>
        <v>18</v>
      </c>
      <c r="AW138" s="42" t="str">
        <f t="shared" si="223"/>
        <v>AMAN</v>
      </c>
      <c r="AX138" s="42" t="str">
        <f t="shared" si="224"/>
        <v>3</v>
      </c>
    </row>
    <row r="139" spans="1:51" s="211" customFormat="1" x14ac:dyDescent="0.35">
      <c r="A139" s="200">
        <v>5</v>
      </c>
      <c r="B139" s="201">
        <v>6306</v>
      </c>
      <c r="C139" s="202" t="s">
        <v>603</v>
      </c>
      <c r="D139" s="203">
        <v>6306050</v>
      </c>
      <c r="E139" s="204" t="s">
        <v>643</v>
      </c>
      <c r="F139" s="205">
        <v>11500</v>
      </c>
      <c r="G139" s="205">
        <v>11500</v>
      </c>
      <c r="H139" s="205">
        <v>11500</v>
      </c>
      <c r="I139" s="205">
        <v>11500</v>
      </c>
      <c r="J139" s="206">
        <v>6000</v>
      </c>
      <c r="K139" s="206">
        <v>6000</v>
      </c>
      <c r="L139" s="206">
        <v>6000</v>
      </c>
      <c r="M139" s="206">
        <v>6000</v>
      </c>
      <c r="N139" s="206">
        <v>18000</v>
      </c>
      <c r="O139" s="206">
        <v>18000</v>
      </c>
      <c r="P139" s="206">
        <v>18000</v>
      </c>
      <c r="Q139" s="206">
        <v>18000</v>
      </c>
      <c r="R139" s="206">
        <v>17000</v>
      </c>
      <c r="S139" s="206">
        <v>17000</v>
      </c>
      <c r="T139" s="206">
        <v>17000</v>
      </c>
      <c r="U139" s="206">
        <v>17000</v>
      </c>
      <c r="V139" s="206">
        <v>42000</v>
      </c>
      <c r="W139" s="206">
        <v>40450</v>
      </c>
      <c r="X139" s="206">
        <v>36700</v>
      </c>
      <c r="Y139" s="206">
        <v>35300</v>
      </c>
      <c r="Z139" s="206">
        <v>30000</v>
      </c>
      <c r="AA139" s="206">
        <v>30000</v>
      </c>
      <c r="AB139" s="206">
        <v>31000</v>
      </c>
      <c r="AC139" s="206">
        <v>30600</v>
      </c>
      <c r="AD139" s="207">
        <f t="shared" si="205"/>
        <v>11500</v>
      </c>
      <c r="AE139" s="208">
        <f t="shared" si="206"/>
        <v>0</v>
      </c>
      <c r="AF139" s="209">
        <f t="shared" si="207"/>
        <v>3</v>
      </c>
      <c r="AG139" s="207">
        <f t="shared" si="208"/>
        <v>6000</v>
      </c>
      <c r="AH139" s="208">
        <f t="shared" si="209"/>
        <v>0</v>
      </c>
      <c r="AI139" s="209">
        <f t="shared" si="210"/>
        <v>3</v>
      </c>
      <c r="AJ139" s="207">
        <f t="shared" si="211"/>
        <v>18000</v>
      </c>
      <c r="AK139" s="208">
        <f t="shared" si="212"/>
        <v>0</v>
      </c>
      <c r="AL139" s="209">
        <f t="shared" si="213"/>
        <v>3</v>
      </c>
      <c r="AM139" s="207">
        <f t="shared" si="214"/>
        <v>17000</v>
      </c>
      <c r="AN139" s="208">
        <f t="shared" si="215"/>
        <v>0</v>
      </c>
      <c r="AO139" s="209">
        <f t="shared" si="216"/>
        <v>3</v>
      </c>
      <c r="AP139" s="207">
        <f t="shared" si="217"/>
        <v>39716.666666666664</v>
      </c>
      <c r="AQ139" s="208">
        <f t="shared" si="218"/>
        <v>-11.120436424674775</v>
      </c>
      <c r="AR139" s="209">
        <f t="shared" si="219"/>
        <v>3</v>
      </c>
      <c r="AS139" s="207">
        <f t="shared" si="220"/>
        <v>30333.333333333332</v>
      </c>
      <c r="AT139" s="208">
        <f t="shared" si="221"/>
        <v>0.8791208791208831</v>
      </c>
      <c r="AU139" s="209">
        <f t="shared" si="222"/>
        <v>3</v>
      </c>
      <c r="AV139" s="210">
        <f t="shared" si="225"/>
        <v>18</v>
      </c>
      <c r="AW139" s="210" t="str">
        <f t="shared" si="223"/>
        <v>AMAN</v>
      </c>
      <c r="AX139" s="210" t="str">
        <f t="shared" si="224"/>
        <v>3</v>
      </c>
    </row>
    <row r="140" spans="1:51" x14ac:dyDescent="0.35">
      <c r="A140" s="8">
        <v>6</v>
      </c>
      <c r="B140" s="9">
        <v>6306</v>
      </c>
      <c r="C140" s="10" t="s">
        <v>603</v>
      </c>
      <c r="D140" s="81">
        <v>6306060</v>
      </c>
      <c r="E140" s="93" t="s">
        <v>644</v>
      </c>
      <c r="F140" s="88">
        <f>F139</f>
        <v>11500</v>
      </c>
      <c r="G140" s="88">
        <f>G139</f>
        <v>11500</v>
      </c>
      <c r="H140" s="88">
        <f>H139</f>
        <v>11500</v>
      </c>
      <c r="I140" s="88">
        <f>I139</f>
        <v>11500</v>
      </c>
      <c r="J140" s="72">
        <f>J139+2000</f>
        <v>8000</v>
      </c>
      <c r="K140" s="72">
        <f>K139+2000</f>
        <v>8000</v>
      </c>
      <c r="L140" s="72">
        <f>L139+2000</f>
        <v>8000</v>
      </c>
      <c r="M140" s="72">
        <f>M139+2000</f>
        <v>8000</v>
      </c>
      <c r="N140" s="72">
        <f t="shared" ref="N140:Y140" si="228">N139</f>
        <v>18000</v>
      </c>
      <c r="O140" s="72">
        <f t="shared" si="228"/>
        <v>18000</v>
      </c>
      <c r="P140" s="72">
        <f t="shared" si="228"/>
        <v>18000</v>
      </c>
      <c r="Q140" s="72">
        <f t="shared" si="228"/>
        <v>18000</v>
      </c>
      <c r="R140" s="72">
        <f t="shared" si="228"/>
        <v>17000</v>
      </c>
      <c r="S140" s="72">
        <f t="shared" si="228"/>
        <v>17000</v>
      </c>
      <c r="T140" s="72">
        <f t="shared" si="228"/>
        <v>17000</v>
      </c>
      <c r="U140" s="72">
        <f t="shared" si="228"/>
        <v>17000</v>
      </c>
      <c r="V140" s="72">
        <f t="shared" si="228"/>
        <v>42000</v>
      </c>
      <c r="W140" s="72">
        <f t="shared" si="228"/>
        <v>40450</v>
      </c>
      <c r="X140" s="72">
        <f t="shared" si="228"/>
        <v>36700</v>
      </c>
      <c r="Y140" s="72">
        <f t="shared" si="228"/>
        <v>35300</v>
      </c>
      <c r="Z140" s="72">
        <f>Z139-500</f>
        <v>29500</v>
      </c>
      <c r="AA140" s="72">
        <f>AA139-500</f>
        <v>29500</v>
      </c>
      <c r="AB140" s="72">
        <f>AB139-500</f>
        <v>30500</v>
      </c>
      <c r="AC140" s="72">
        <f>AC139-500</f>
        <v>30100</v>
      </c>
      <c r="AD140" s="38">
        <f t="shared" si="205"/>
        <v>11500</v>
      </c>
      <c r="AE140" s="39">
        <f t="shared" si="206"/>
        <v>0</v>
      </c>
      <c r="AF140" s="40">
        <f t="shared" si="207"/>
        <v>3</v>
      </c>
      <c r="AG140" s="38">
        <f t="shared" si="208"/>
        <v>8000</v>
      </c>
      <c r="AH140" s="39">
        <f t="shared" si="209"/>
        <v>0</v>
      </c>
      <c r="AI140" s="40">
        <f t="shared" si="210"/>
        <v>3</v>
      </c>
      <c r="AJ140" s="38">
        <f t="shared" si="211"/>
        <v>18000</v>
      </c>
      <c r="AK140" s="39">
        <f t="shared" si="212"/>
        <v>0</v>
      </c>
      <c r="AL140" s="40">
        <f t="shared" si="213"/>
        <v>3</v>
      </c>
      <c r="AM140" s="38">
        <f t="shared" si="214"/>
        <v>17000</v>
      </c>
      <c r="AN140" s="39">
        <f t="shared" si="215"/>
        <v>0</v>
      </c>
      <c r="AO140" s="40">
        <f t="shared" si="216"/>
        <v>3</v>
      </c>
      <c r="AP140" s="38">
        <f t="shared" si="217"/>
        <v>39716.666666666664</v>
      </c>
      <c r="AQ140" s="39">
        <f t="shared" si="218"/>
        <v>-11.120436424674775</v>
      </c>
      <c r="AR140" s="40">
        <f t="shared" si="219"/>
        <v>3</v>
      </c>
      <c r="AS140" s="38">
        <f t="shared" si="220"/>
        <v>29833.333333333332</v>
      </c>
      <c r="AT140" s="39">
        <f t="shared" si="221"/>
        <v>0.89385474860335601</v>
      </c>
      <c r="AU140" s="40">
        <f t="shared" si="222"/>
        <v>3</v>
      </c>
      <c r="AV140" s="42">
        <f t="shared" si="225"/>
        <v>18</v>
      </c>
      <c r="AW140" s="42" t="str">
        <f t="shared" si="223"/>
        <v>AMAN</v>
      </c>
      <c r="AX140" s="42" t="str">
        <f t="shared" si="224"/>
        <v>3</v>
      </c>
    </row>
    <row r="141" spans="1:51" x14ac:dyDescent="0.35">
      <c r="A141" s="8">
        <v>7</v>
      </c>
      <c r="B141" s="9">
        <v>6306</v>
      </c>
      <c r="C141" s="10" t="s">
        <v>603</v>
      </c>
      <c r="D141" s="81">
        <v>6306070</v>
      </c>
      <c r="E141" s="93" t="s">
        <v>645</v>
      </c>
      <c r="F141" s="88">
        <f>F139</f>
        <v>11500</v>
      </c>
      <c r="G141" s="88">
        <f>G139</f>
        <v>11500</v>
      </c>
      <c r="H141" s="88">
        <f>H139</f>
        <v>11500</v>
      </c>
      <c r="I141" s="88">
        <f>I139</f>
        <v>11500</v>
      </c>
      <c r="J141" s="72">
        <f>J139+2000</f>
        <v>8000</v>
      </c>
      <c r="K141" s="72">
        <f>K139+2000</f>
        <v>8000</v>
      </c>
      <c r="L141" s="72">
        <f>L139+2000</f>
        <v>8000</v>
      </c>
      <c r="M141" s="72">
        <f>M139+2000</f>
        <v>8000</v>
      </c>
      <c r="N141" s="72">
        <f t="shared" ref="N141:U141" si="229">N139</f>
        <v>18000</v>
      </c>
      <c r="O141" s="72">
        <f t="shared" si="229"/>
        <v>18000</v>
      </c>
      <c r="P141" s="72">
        <f t="shared" si="229"/>
        <v>18000</v>
      </c>
      <c r="Q141" s="72">
        <f t="shared" si="229"/>
        <v>18000</v>
      </c>
      <c r="R141" s="72">
        <f t="shared" si="229"/>
        <v>17000</v>
      </c>
      <c r="S141" s="72">
        <f t="shared" si="229"/>
        <v>17000</v>
      </c>
      <c r="T141" s="72">
        <f t="shared" si="229"/>
        <v>17000</v>
      </c>
      <c r="U141" s="72">
        <f t="shared" si="229"/>
        <v>17000</v>
      </c>
      <c r="V141" s="72">
        <f t="shared" ref="V141:Y143" si="230">V139+1000</f>
        <v>43000</v>
      </c>
      <c r="W141" s="72">
        <f t="shared" si="230"/>
        <v>41450</v>
      </c>
      <c r="X141" s="72">
        <f t="shared" si="230"/>
        <v>37700</v>
      </c>
      <c r="Y141" s="72">
        <f t="shared" si="230"/>
        <v>36300</v>
      </c>
      <c r="Z141" s="72">
        <f>Z139</f>
        <v>30000</v>
      </c>
      <c r="AA141" s="72">
        <f>AA139</f>
        <v>30000</v>
      </c>
      <c r="AB141" s="72">
        <f>AB139</f>
        <v>31000</v>
      </c>
      <c r="AC141" s="72">
        <f>AC139</f>
        <v>30600</v>
      </c>
      <c r="AD141" s="38">
        <f t="shared" si="205"/>
        <v>11500</v>
      </c>
      <c r="AE141" s="39">
        <f t="shared" si="206"/>
        <v>0</v>
      </c>
      <c r="AF141" s="40">
        <f t="shared" si="207"/>
        <v>3</v>
      </c>
      <c r="AG141" s="38">
        <f t="shared" si="208"/>
        <v>8000</v>
      </c>
      <c r="AH141" s="39">
        <f t="shared" si="209"/>
        <v>0</v>
      </c>
      <c r="AI141" s="40">
        <f t="shared" si="210"/>
        <v>3</v>
      </c>
      <c r="AJ141" s="38">
        <f t="shared" si="211"/>
        <v>18000</v>
      </c>
      <c r="AK141" s="39">
        <f t="shared" si="212"/>
        <v>0</v>
      </c>
      <c r="AL141" s="40">
        <f t="shared" si="213"/>
        <v>3</v>
      </c>
      <c r="AM141" s="38">
        <f t="shared" si="214"/>
        <v>17000</v>
      </c>
      <c r="AN141" s="39">
        <f t="shared" si="215"/>
        <v>0</v>
      </c>
      <c r="AO141" s="40">
        <f t="shared" si="216"/>
        <v>3</v>
      </c>
      <c r="AP141" s="38">
        <f t="shared" si="217"/>
        <v>40716.666666666664</v>
      </c>
      <c r="AQ141" s="39">
        <f t="shared" si="218"/>
        <v>-10.847318870241502</v>
      </c>
      <c r="AR141" s="40">
        <f t="shared" si="219"/>
        <v>3</v>
      </c>
      <c r="AS141" s="38">
        <f t="shared" si="220"/>
        <v>30333.333333333332</v>
      </c>
      <c r="AT141" s="39">
        <f t="shared" si="221"/>
        <v>0.8791208791208831</v>
      </c>
      <c r="AU141" s="40">
        <f t="shared" si="222"/>
        <v>3</v>
      </c>
      <c r="AV141" s="42">
        <f t="shared" si="225"/>
        <v>18</v>
      </c>
      <c r="AW141" s="42" t="str">
        <f t="shared" si="223"/>
        <v>AMAN</v>
      </c>
      <c r="AX141" s="42" t="str">
        <f t="shared" si="224"/>
        <v>3</v>
      </c>
    </row>
    <row r="142" spans="1:51" x14ac:dyDescent="0.35">
      <c r="A142" s="8">
        <v>8</v>
      </c>
      <c r="B142" s="9">
        <v>6306</v>
      </c>
      <c r="C142" s="10" t="s">
        <v>603</v>
      </c>
      <c r="D142" s="81">
        <v>6306080</v>
      </c>
      <c r="E142" s="93" t="s">
        <v>646</v>
      </c>
      <c r="F142" s="88">
        <f>F139+500</f>
        <v>12000</v>
      </c>
      <c r="G142" s="88">
        <f>G139+500</f>
        <v>12000</v>
      </c>
      <c r="H142" s="88">
        <f>H139+500</f>
        <v>12000</v>
      </c>
      <c r="I142" s="88">
        <f>I139+500</f>
        <v>12000</v>
      </c>
      <c r="J142" s="72">
        <f>J139+2000</f>
        <v>8000</v>
      </c>
      <c r="K142" s="72">
        <f>K139+2000</f>
        <v>8000</v>
      </c>
      <c r="L142" s="72">
        <f>L139+2000</f>
        <v>8000</v>
      </c>
      <c r="M142" s="72">
        <f>M139+2000</f>
        <v>8000</v>
      </c>
      <c r="N142" s="72">
        <f t="shared" ref="N142:U142" si="231">N139</f>
        <v>18000</v>
      </c>
      <c r="O142" s="72">
        <f t="shared" si="231"/>
        <v>18000</v>
      </c>
      <c r="P142" s="72">
        <f t="shared" si="231"/>
        <v>18000</v>
      </c>
      <c r="Q142" s="72">
        <f t="shared" si="231"/>
        <v>18000</v>
      </c>
      <c r="R142" s="72">
        <f t="shared" si="231"/>
        <v>17000</v>
      </c>
      <c r="S142" s="72">
        <f t="shared" si="231"/>
        <v>17000</v>
      </c>
      <c r="T142" s="72">
        <f t="shared" si="231"/>
        <v>17000</v>
      </c>
      <c r="U142" s="72">
        <f t="shared" si="231"/>
        <v>17000</v>
      </c>
      <c r="V142" s="72">
        <f t="shared" si="230"/>
        <v>43000</v>
      </c>
      <c r="W142" s="72">
        <f t="shared" si="230"/>
        <v>41450</v>
      </c>
      <c r="X142" s="72">
        <f t="shared" si="230"/>
        <v>37700</v>
      </c>
      <c r="Y142" s="72">
        <f t="shared" si="230"/>
        <v>36300</v>
      </c>
      <c r="Z142" s="72">
        <f>Z139</f>
        <v>30000</v>
      </c>
      <c r="AA142" s="72">
        <f>AA139</f>
        <v>30000</v>
      </c>
      <c r="AB142" s="72">
        <f>AB139</f>
        <v>31000</v>
      </c>
      <c r="AC142" s="72">
        <f>AC139</f>
        <v>30600</v>
      </c>
      <c r="AD142" s="38">
        <f t="shared" si="205"/>
        <v>12000</v>
      </c>
      <c r="AE142" s="39">
        <f t="shared" si="206"/>
        <v>0</v>
      </c>
      <c r="AF142" s="40">
        <f t="shared" si="207"/>
        <v>3</v>
      </c>
      <c r="AG142" s="38">
        <f t="shared" si="208"/>
        <v>8000</v>
      </c>
      <c r="AH142" s="39">
        <f t="shared" si="209"/>
        <v>0</v>
      </c>
      <c r="AI142" s="40">
        <f t="shared" si="210"/>
        <v>3</v>
      </c>
      <c r="AJ142" s="38">
        <f t="shared" si="211"/>
        <v>18000</v>
      </c>
      <c r="AK142" s="39">
        <f t="shared" si="212"/>
        <v>0</v>
      </c>
      <c r="AL142" s="40">
        <f t="shared" si="213"/>
        <v>3</v>
      </c>
      <c r="AM142" s="38">
        <f t="shared" si="214"/>
        <v>17000</v>
      </c>
      <c r="AN142" s="39">
        <f t="shared" si="215"/>
        <v>0</v>
      </c>
      <c r="AO142" s="40">
        <f t="shared" si="216"/>
        <v>3</v>
      </c>
      <c r="AP142" s="38">
        <f t="shared" si="217"/>
        <v>40716.666666666664</v>
      </c>
      <c r="AQ142" s="39">
        <f t="shared" si="218"/>
        <v>-10.847318870241502</v>
      </c>
      <c r="AR142" s="40">
        <f t="shared" si="219"/>
        <v>3</v>
      </c>
      <c r="AS142" s="38">
        <f t="shared" si="220"/>
        <v>30333.333333333332</v>
      </c>
      <c r="AT142" s="39">
        <f t="shared" si="221"/>
        <v>0.8791208791208831</v>
      </c>
      <c r="AU142" s="40">
        <f t="shared" si="222"/>
        <v>3</v>
      </c>
      <c r="AV142" s="42">
        <f t="shared" si="225"/>
        <v>18</v>
      </c>
      <c r="AW142" s="42" t="str">
        <f t="shared" si="223"/>
        <v>AMAN</v>
      </c>
      <c r="AX142" s="42" t="str">
        <f t="shared" si="224"/>
        <v>3</v>
      </c>
    </row>
    <row r="143" spans="1:51" x14ac:dyDescent="0.35">
      <c r="A143" s="8">
        <v>9</v>
      </c>
      <c r="B143" s="9">
        <v>6306</v>
      </c>
      <c r="C143" s="10" t="s">
        <v>603</v>
      </c>
      <c r="D143" s="81">
        <v>6306090</v>
      </c>
      <c r="E143" s="93" t="s">
        <v>647</v>
      </c>
      <c r="F143" s="88">
        <f>F139+1000</f>
        <v>12500</v>
      </c>
      <c r="G143" s="88">
        <f>G139+1000</f>
        <v>12500</v>
      </c>
      <c r="H143" s="88">
        <f>H139+1000</f>
        <v>12500</v>
      </c>
      <c r="I143" s="88">
        <f>I139+1000</f>
        <v>12500</v>
      </c>
      <c r="J143" s="72">
        <f>J139+2000</f>
        <v>8000</v>
      </c>
      <c r="K143" s="72">
        <f>K139+2000</f>
        <v>8000</v>
      </c>
      <c r="L143" s="72">
        <f>L139+2000</f>
        <v>8000</v>
      </c>
      <c r="M143" s="72">
        <f>M139+2000</f>
        <v>8000</v>
      </c>
      <c r="N143" s="72">
        <f t="shared" ref="N143:U143" si="232">N139</f>
        <v>18000</v>
      </c>
      <c r="O143" s="72">
        <f t="shared" si="232"/>
        <v>18000</v>
      </c>
      <c r="P143" s="72">
        <f t="shared" si="232"/>
        <v>18000</v>
      </c>
      <c r="Q143" s="72">
        <f t="shared" si="232"/>
        <v>18000</v>
      </c>
      <c r="R143" s="72">
        <f t="shared" si="232"/>
        <v>17000</v>
      </c>
      <c r="S143" s="72">
        <f t="shared" si="232"/>
        <v>17000</v>
      </c>
      <c r="T143" s="72">
        <f t="shared" si="232"/>
        <v>17000</v>
      </c>
      <c r="U143" s="72">
        <f t="shared" si="232"/>
        <v>17000</v>
      </c>
      <c r="V143" s="72">
        <f t="shared" si="230"/>
        <v>44000</v>
      </c>
      <c r="W143" s="72">
        <f t="shared" si="230"/>
        <v>42450</v>
      </c>
      <c r="X143" s="72">
        <f t="shared" si="230"/>
        <v>38700</v>
      </c>
      <c r="Y143" s="72">
        <f t="shared" si="230"/>
        <v>37300</v>
      </c>
      <c r="Z143" s="72">
        <f>Z139</f>
        <v>30000</v>
      </c>
      <c r="AA143" s="72">
        <f>AA139</f>
        <v>30000</v>
      </c>
      <c r="AB143" s="72">
        <f>AB139</f>
        <v>31000</v>
      </c>
      <c r="AC143" s="72">
        <f>AC139</f>
        <v>30600</v>
      </c>
      <c r="AD143" s="38">
        <f t="shared" si="205"/>
        <v>12500</v>
      </c>
      <c r="AE143" s="39">
        <f t="shared" si="206"/>
        <v>0</v>
      </c>
      <c r="AF143" s="40">
        <f t="shared" si="207"/>
        <v>3</v>
      </c>
      <c r="AG143" s="38">
        <f t="shared" si="208"/>
        <v>8000</v>
      </c>
      <c r="AH143" s="39">
        <f t="shared" si="209"/>
        <v>0</v>
      </c>
      <c r="AI143" s="40">
        <f t="shared" si="210"/>
        <v>3</v>
      </c>
      <c r="AJ143" s="38">
        <f t="shared" si="211"/>
        <v>18000</v>
      </c>
      <c r="AK143" s="39">
        <f t="shared" si="212"/>
        <v>0</v>
      </c>
      <c r="AL143" s="40">
        <f t="shared" si="213"/>
        <v>3</v>
      </c>
      <c r="AM143" s="38">
        <f t="shared" si="214"/>
        <v>17000</v>
      </c>
      <c r="AN143" s="39">
        <f t="shared" si="215"/>
        <v>0</v>
      </c>
      <c r="AO143" s="40">
        <f t="shared" si="216"/>
        <v>3</v>
      </c>
      <c r="AP143" s="38">
        <f t="shared" si="217"/>
        <v>41716.666666666664</v>
      </c>
      <c r="AQ143" s="39">
        <f t="shared" si="218"/>
        <v>-10.587295245705148</v>
      </c>
      <c r="AR143" s="40">
        <f t="shared" si="219"/>
        <v>3</v>
      </c>
      <c r="AS143" s="38">
        <f t="shared" si="220"/>
        <v>30333.333333333332</v>
      </c>
      <c r="AT143" s="39">
        <f t="shared" si="221"/>
        <v>0.8791208791208831</v>
      </c>
      <c r="AU143" s="40">
        <f t="shared" si="222"/>
        <v>3</v>
      </c>
      <c r="AV143" s="42">
        <f t="shared" si="225"/>
        <v>18</v>
      </c>
      <c r="AW143" s="42" t="str">
        <f t="shared" si="223"/>
        <v>AMAN</v>
      </c>
      <c r="AX143" s="42" t="str">
        <f t="shared" si="224"/>
        <v>3</v>
      </c>
    </row>
    <row r="144" spans="1:51" x14ac:dyDescent="0.35">
      <c r="A144" s="8">
        <v>10</v>
      </c>
      <c r="B144" s="9">
        <v>6306</v>
      </c>
      <c r="C144" s="10" t="s">
        <v>603</v>
      </c>
      <c r="D144" s="81">
        <v>6306091</v>
      </c>
      <c r="E144" s="93" t="s">
        <v>648</v>
      </c>
      <c r="F144" s="88">
        <f>F139+1500</f>
        <v>13000</v>
      </c>
      <c r="G144" s="88">
        <f>G139+1500</f>
        <v>13000</v>
      </c>
      <c r="H144" s="88">
        <f>H139+1500</f>
        <v>13000</v>
      </c>
      <c r="I144" s="88">
        <f>I139+1500</f>
        <v>13000</v>
      </c>
      <c r="J144" s="72">
        <f>J139+2500</f>
        <v>8500</v>
      </c>
      <c r="K144" s="72">
        <f>K139+2500</f>
        <v>8500</v>
      </c>
      <c r="L144" s="72">
        <f>L139+2500</f>
        <v>8500</v>
      </c>
      <c r="M144" s="72">
        <f>M139+2500</f>
        <v>8500</v>
      </c>
      <c r="N144" s="72">
        <f>N139+2000</f>
        <v>20000</v>
      </c>
      <c r="O144" s="72">
        <f>O139+2000</f>
        <v>20000</v>
      </c>
      <c r="P144" s="72">
        <f>P139+2000</f>
        <v>20000</v>
      </c>
      <c r="Q144" s="72">
        <f>Q139+2000</f>
        <v>20000</v>
      </c>
      <c r="R144" s="72">
        <f>R139+2500</f>
        <v>19500</v>
      </c>
      <c r="S144" s="72">
        <f>S139+2500</f>
        <v>19500</v>
      </c>
      <c r="T144" s="72">
        <f>T139+2500</f>
        <v>19500</v>
      </c>
      <c r="U144" s="72">
        <f>U139+2500</f>
        <v>19500</v>
      </c>
      <c r="V144" s="72">
        <f>V142+2000</f>
        <v>45000</v>
      </c>
      <c r="W144" s="72">
        <f>W142+2000</f>
        <v>43450</v>
      </c>
      <c r="X144" s="72">
        <f>X142+2000</f>
        <v>39700</v>
      </c>
      <c r="Y144" s="72">
        <f>Y142+2000</f>
        <v>38300</v>
      </c>
      <c r="Z144" s="72">
        <f>Z139+1000</f>
        <v>31000</v>
      </c>
      <c r="AA144" s="72">
        <f>AA139+1000</f>
        <v>31000</v>
      </c>
      <c r="AB144" s="72">
        <f>AB139+1000</f>
        <v>32000</v>
      </c>
      <c r="AC144" s="72">
        <f>AC139+1000</f>
        <v>31600</v>
      </c>
      <c r="AD144" s="38">
        <f t="shared" si="205"/>
        <v>13000</v>
      </c>
      <c r="AE144" s="39">
        <f t="shared" si="206"/>
        <v>0</v>
      </c>
      <c r="AF144" s="40">
        <f t="shared" si="207"/>
        <v>3</v>
      </c>
      <c r="AG144" s="38">
        <f t="shared" si="208"/>
        <v>8500</v>
      </c>
      <c r="AH144" s="39">
        <f t="shared" si="209"/>
        <v>0</v>
      </c>
      <c r="AI144" s="40">
        <f t="shared" si="210"/>
        <v>3</v>
      </c>
      <c r="AJ144" s="38">
        <f t="shared" si="211"/>
        <v>20000</v>
      </c>
      <c r="AK144" s="39">
        <f t="shared" si="212"/>
        <v>0</v>
      </c>
      <c r="AL144" s="40">
        <f t="shared" si="213"/>
        <v>3</v>
      </c>
      <c r="AM144" s="38">
        <f t="shared" si="214"/>
        <v>19500</v>
      </c>
      <c r="AN144" s="39">
        <f t="shared" si="215"/>
        <v>0</v>
      </c>
      <c r="AO144" s="40">
        <f t="shared" si="216"/>
        <v>3</v>
      </c>
      <c r="AP144" s="38">
        <f t="shared" si="217"/>
        <v>42716.666666666664</v>
      </c>
      <c r="AQ144" s="39">
        <f t="shared" si="218"/>
        <v>-10.339445961763554</v>
      </c>
      <c r="AR144" s="40">
        <f t="shared" si="219"/>
        <v>3</v>
      </c>
      <c r="AS144" s="38">
        <f t="shared" si="220"/>
        <v>31333.333333333332</v>
      </c>
      <c r="AT144" s="39">
        <f t="shared" si="221"/>
        <v>0.85106382978723782</v>
      </c>
      <c r="AU144" s="40">
        <f t="shared" si="222"/>
        <v>3</v>
      </c>
      <c r="AV144" s="42">
        <f t="shared" si="225"/>
        <v>18</v>
      </c>
      <c r="AW144" s="42" t="str">
        <f t="shared" si="223"/>
        <v>AMAN</v>
      </c>
      <c r="AX144" s="42" t="str">
        <f t="shared" si="224"/>
        <v>3</v>
      </c>
    </row>
    <row r="145" spans="1:51" x14ac:dyDescent="0.35">
      <c r="A145" s="8">
        <v>11</v>
      </c>
      <c r="B145" s="9">
        <v>6306</v>
      </c>
      <c r="C145" s="10" t="s">
        <v>603</v>
      </c>
      <c r="D145" s="81">
        <v>6306100</v>
      </c>
      <c r="E145" s="93" t="s">
        <v>649</v>
      </c>
      <c r="F145" s="88">
        <f>F139+1000</f>
        <v>12500</v>
      </c>
      <c r="G145" s="88">
        <f>G139+1000</f>
        <v>12500</v>
      </c>
      <c r="H145" s="88">
        <f>H139+1000</f>
        <v>12500</v>
      </c>
      <c r="I145" s="88">
        <f>I139+1000</f>
        <v>12500</v>
      </c>
      <c r="J145" s="72">
        <f>J139+2000</f>
        <v>8000</v>
      </c>
      <c r="K145" s="72">
        <f>K139+2000</f>
        <v>8000</v>
      </c>
      <c r="L145" s="72">
        <f>L139+2000</f>
        <v>8000</v>
      </c>
      <c r="M145" s="72">
        <f>M139+2000</f>
        <v>8000</v>
      </c>
      <c r="N145" s="72">
        <f>N139-1000</f>
        <v>17000</v>
      </c>
      <c r="O145" s="72">
        <f>O139-1000</f>
        <v>17000</v>
      </c>
      <c r="P145" s="72">
        <f>P139-1000</f>
        <v>17000</v>
      </c>
      <c r="Q145" s="72">
        <f>Q139-1000</f>
        <v>17000</v>
      </c>
      <c r="R145" s="72">
        <f>R139</f>
        <v>17000</v>
      </c>
      <c r="S145" s="72">
        <f>S139</f>
        <v>17000</v>
      </c>
      <c r="T145" s="72">
        <f>T139</f>
        <v>17000</v>
      </c>
      <c r="U145" s="72">
        <f>U139</f>
        <v>17000</v>
      </c>
      <c r="V145" s="72">
        <f>V143-1000</f>
        <v>43000</v>
      </c>
      <c r="W145" s="72">
        <f>W143-1000</f>
        <v>41450</v>
      </c>
      <c r="X145" s="72">
        <f>X143-1000</f>
        <v>37700</v>
      </c>
      <c r="Y145" s="72">
        <f>Y143-1000</f>
        <v>36300</v>
      </c>
      <c r="Z145" s="72">
        <f>Z139-1000</f>
        <v>29000</v>
      </c>
      <c r="AA145" s="72">
        <f>AA139-1000</f>
        <v>29000</v>
      </c>
      <c r="AB145" s="72">
        <f>AB139-1000</f>
        <v>30000</v>
      </c>
      <c r="AC145" s="72">
        <f>AC139-1000</f>
        <v>29600</v>
      </c>
      <c r="AD145" s="38">
        <f t="shared" si="205"/>
        <v>12500</v>
      </c>
      <c r="AE145" s="39">
        <f t="shared" si="206"/>
        <v>0</v>
      </c>
      <c r="AF145" s="40">
        <f t="shared" si="207"/>
        <v>3</v>
      </c>
      <c r="AG145" s="38">
        <f t="shared" si="208"/>
        <v>8000</v>
      </c>
      <c r="AH145" s="39">
        <f t="shared" si="209"/>
        <v>0</v>
      </c>
      <c r="AI145" s="40">
        <f t="shared" si="210"/>
        <v>3</v>
      </c>
      <c r="AJ145" s="38">
        <f t="shared" si="211"/>
        <v>17000</v>
      </c>
      <c r="AK145" s="39">
        <f t="shared" si="212"/>
        <v>0</v>
      </c>
      <c r="AL145" s="40">
        <f t="shared" si="213"/>
        <v>3</v>
      </c>
      <c r="AM145" s="38">
        <f t="shared" si="214"/>
        <v>17000</v>
      </c>
      <c r="AN145" s="39">
        <f t="shared" si="215"/>
        <v>0</v>
      </c>
      <c r="AO145" s="40">
        <f t="shared" si="216"/>
        <v>3</v>
      </c>
      <c r="AP145" s="38">
        <f t="shared" si="217"/>
        <v>40716.666666666664</v>
      </c>
      <c r="AQ145" s="39">
        <f t="shared" si="218"/>
        <v>-10.847318870241502</v>
      </c>
      <c r="AR145" s="40">
        <f t="shared" si="219"/>
        <v>3</v>
      </c>
      <c r="AS145" s="38">
        <f t="shared" si="220"/>
        <v>29333.333333333332</v>
      </c>
      <c r="AT145" s="39">
        <f t="shared" si="221"/>
        <v>0.90909090909091317</v>
      </c>
      <c r="AU145" s="40">
        <f t="shared" si="222"/>
        <v>3</v>
      </c>
      <c r="AV145" s="42">
        <f t="shared" si="225"/>
        <v>18</v>
      </c>
      <c r="AW145" s="42" t="str">
        <f t="shared" si="223"/>
        <v>AMAN</v>
      </c>
      <c r="AX145" s="42" t="str">
        <f t="shared" si="224"/>
        <v>3</v>
      </c>
    </row>
    <row r="146" spans="1:51" x14ac:dyDescent="0.35">
      <c r="A146" s="68"/>
      <c r="B146" s="68"/>
      <c r="C146" s="68"/>
      <c r="D146" s="68" t="s">
        <v>597</v>
      </c>
      <c r="E146" s="67" t="s">
        <v>597</v>
      </c>
      <c r="F146" s="74">
        <f t="shared" ref="F146:AC146" si="233">AVERAGE(F135:F145)</f>
        <v>12090.90909090909</v>
      </c>
      <c r="G146" s="74">
        <f t="shared" si="233"/>
        <v>12090.90909090909</v>
      </c>
      <c r="H146" s="74">
        <f t="shared" si="233"/>
        <v>12090.90909090909</v>
      </c>
      <c r="I146" s="74">
        <f t="shared" si="233"/>
        <v>12090.90909090909</v>
      </c>
      <c r="J146" s="74">
        <f t="shared" si="233"/>
        <v>7727.272727272727</v>
      </c>
      <c r="K146" s="74">
        <f t="shared" si="233"/>
        <v>7727.272727272727</v>
      </c>
      <c r="L146" s="74">
        <f t="shared" si="233"/>
        <v>7727.272727272727</v>
      </c>
      <c r="M146" s="74">
        <f t="shared" si="233"/>
        <v>7727.272727272727</v>
      </c>
      <c r="N146" s="74">
        <f t="shared" si="233"/>
        <v>18372.727272727272</v>
      </c>
      <c r="O146" s="74">
        <f t="shared" si="233"/>
        <v>18372.727272727272</v>
      </c>
      <c r="P146" s="74">
        <f t="shared" si="233"/>
        <v>18372.727272727272</v>
      </c>
      <c r="Q146" s="74">
        <f t="shared" si="233"/>
        <v>18372.727272727272</v>
      </c>
      <c r="R146" s="74">
        <f t="shared" si="233"/>
        <v>17545.454545454544</v>
      </c>
      <c r="S146" s="74">
        <f t="shared" si="233"/>
        <v>17545.454545454544</v>
      </c>
      <c r="T146" s="74">
        <f t="shared" si="233"/>
        <v>17545.454545454544</v>
      </c>
      <c r="U146" s="74">
        <f t="shared" si="233"/>
        <v>17545.454545454544</v>
      </c>
      <c r="V146" s="74">
        <f t="shared" si="233"/>
        <v>43090.909090909088</v>
      </c>
      <c r="W146" s="74">
        <f t="shared" si="233"/>
        <v>41540.909090909088</v>
      </c>
      <c r="X146" s="74">
        <f t="shared" si="233"/>
        <v>37790.909090909088</v>
      </c>
      <c r="Y146" s="74">
        <f t="shared" si="233"/>
        <v>36390.909090909088</v>
      </c>
      <c r="Z146" s="74">
        <f t="shared" si="233"/>
        <v>30136.363636363636</v>
      </c>
      <c r="AA146" s="74">
        <f t="shared" si="233"/>
        <v>30136.363636363636</v>
      </c>
      <c r="AB146" s="74">
        <f t="shared" si="233"/>
        <v>31136.363636363636</v>
      </c>
      <c r="AC146" s="74">
        <f t="shared" si="233"/>
        <v>30736.363636363636</v>
      </c>
      <c r="AD146" s="38">
        <f t="shared" si="205"/>
        <v>12090.90909090909</v>
      </c>
      <c r="AE146" s="39">
        <f t="shared" si="206"/>
        <v>0</v>
      </c>
      <c r="AF146" s="41">
        <f t="shared" si="207"/>
        <v>3</v>
      </c>
      <c r="AG146" s="38">
        <f t="shared" si="208"/>
        <v>7727.272727272727</v>
      </c>
      <c r="AH146" s="39">
        <f t="shared" si="209"/>
        <v>0</v>
      </c>
      <c r="AI146" s="41">
        <f t="shared" si="210"/>
        <v>3</v>
      </c>
      <c r="AJ146" s="38">
        <f t="shared" si="211"/>
        <v>18372.727272727272</v>
      </c>
      <c r="AK146" s="39">
        <f t="shared" si="212"/>
        <v>0</v>
      </c>
      <c r="AL146" s="41">
        <f t="shared" si="213"/>
        <v>3</v>
      </c>
      <c r="AM146" s="38">
        <f t="shared" si="214"/>
        <v>17545.454545454544</v>
      </c>
      <c r="AN146" s="39">
        <f t="shared" si="215"/>
        <v>0</v>
      </c>
      <c r="AO146" s="41">
        <f t="shared" si="216"/>
        <v>3</v>
      </c>
      <c r="AP146" s="38">
        <f t="shared" si="217"/>
        <v>40807.575757575753</v>
      </c>
      <c r="AQ146" s="39">
        <f t="shared" si="218"/>
        <v>-10.823153751902865</v>
      </c>
      <c r="AR146" s="41">
        <f t="shared" si="219"/>
        <v>3</v>
      </c>
      <c r="AS146" s="38">
        <f t="shared" si="220"/>
        <v>30469.696969696972</v>
      </c>
      <c r="AT146" s="39">
        <f t="shared" si="221"/>
        <v>0.8751864743908423</v>
      </c>
      <c r="AU146" s="41">
        <f t="shared" si="222"/>
        <v>3</v>
      </c>
      <c r="AV146" s="41">
        <f t="shared" si="225"/>
        <v>18</v>
      </c>
      <c r="AW146" s="41" t="str">
        <f t="shared" si="223"/>
        <v>AMAN</v>
      </c>
      <c r="AX146" s="41" t="str">
        <f t="shared" si="224"/>
        <v>3</v>
      </c>
      <c r="AY146" s="44"/>
    </row>
    <row r="148" spans="1:51" ht="18.5" x14ac:dyDescent="0.35">
      <c r="A148" s="213" t="s">
        <v>797</v>
      </c>
      <c r="B148" s="196"/>
      <c r="C148" s="196"/>
      <c r="D148" s="196"/>
      <c r="E148" s="196"/>
      <c r="F148" s="60"/>
      <c r="G148" s="60"/>
      <c r="H148" s="61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2"/>
      <c r="AE148" s="63"/>
      <c r="AF148" s="60"/>
      <c r="AG148" s="62"/>
      <c r="AH148" s="63"/>
      <c r="AI148" s="60"/>
      <c r="AJ148" s="62"/>
      <c r="AK148" s="63"/>
      <c r="AL148" s="60"/>
      <c r="AM148" s="62"/>
      <c r="AN148" s="63"/>
      <c r="AO148" s="60"/>
      <c r="AP148" s="62"/>
      <c r="AQ148" s="63"/>
      <c r="AR148" s="60"/>
      <c r="AS148" s="62"/>
      <c r="AT148" s="63"/>
      <c r="AU148" s="60"/>
    </row>
    <row r="149" spans="1:51" x14ac:dyDescent="0.35">
      <c r="A149" s="66"/>
      <c r="B149" s="76"/>
      <c r="C149" s="66"/>
      <c r="D149" s="66"/>
      <c r="E149" s="66"/>
      <c r="F149" s="66"/>
      <c r="G149" s="66"/>
      <c r="H149" s="61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2"/>
      <c r="AE149" s="63"/>
      <c r="AF149" s="66"/>
      <c r="AG149" s="62"/>
      <c r="AH149" s="63"/>
      <c r="AI149" s="66"/>
      <c r="AJ149" s="62"/>
      <c r="AK149" s="63"/>
      <c r="AL149" s="66"/>
      <c r="AM149" s="62"/>
      <c r="AN149" s="63"/>
      <c r="AO149" s="66"/>
      <c r="AP149" s="62"/>
      <c r="AQ149" s="63"/>
      <c r="AR149" s="66"/>
      <c r="AS149" s="62"/>
      <c r="AT149" s="63"/>
      <c r="AU149" s="66"/>
    </row>
    <row r="150" spans="1:51" s="36" customFormat="1" ht="31.15" customHeight="1" x14ac:dyDescent="0.35">
      <c r="A150" s="308" t="s">
        <v>1</v>
      </c>
      <c r="B150" s="309" t="s">
        <v>602</v>
      </c>
      <c r="C150" s="310" t="s">
        <v>3</v>
      </c>
      <c r="D150" s="313" t="s">
        <v>600</v>
      </c>
      <c r="E150" s="316" t="s">
        <v>601</v>
      </c>
      <c r="F150" s="323" t="s">
        <v>564</v>
      </c>
      <c r="G150" s="324"/>
      <c r="H150" s="324"/>
      <c r="I150" s="323" t="s">
        <v>8</v>
      </c>
      <c r="J150" s="325" t="s">
        <v>565</v>
      </c>
      <c r="K150" s="326"/>
      <c r="L150" s="326"/>
      <c r="M150" s="325" t="s">
        <v>8</v>
      </c>
      <c r="N150" s="303" t="s">
        <v>566</v>
      </c>
      <c r="O150" s="304"/>
      <c r="P150" s="304"/>
      <c r="Q150" s="303" t="s">
        <v>8</v>
      </c>
      <c r="R150" s="319" t="s">
        <v>567</v>
      </c>
      <c r="S150" s="320"/>
      <c r="T150" s="320"/>
      <c r="U150" s="319" t="s">
        <v>8</v>
      </c>
      <c r="V150" s="321" t="s">
        <v>568</v>
      </c>
      <c r="W150" s="322"/>
      <c r="X150" s="322"/>
      <c r="Y150" s="321" t="s">
        <v>8</v>
      </c>
      <c r="Z150" s="297" t="s">
        <v>569</v>
      </c>
      <c r="AA150" s="306"/>
      <c r="AB150" s="306"/>
      <c r="AC150" s="297" t="s">
        <v>8</v>
      </c>
      <c r="AD150" s="299" t="s">
        <v>570</v>
      </c>
      <c r="AE150" s="300"/>
      <c r="AF150" s="301"/>
      <c r="AG150" s="299" t="s">
        <v>571</v>
      </c>
      <c r="AH150" s="300"/>
      <c r="AI150" s="301"/>
      <c r="AJ150" s="299" t="s">
        <v>572</v>
      </c>
      <c r="AK150" s="300"/>
      <c r="AL150" s="301"/>
      <c r="AM150" s="299" t="s">
        <v>573</v>
      </c>
      <c r="AN150" s="300"/>
      <c r="AO150" s="301"/>
      <c r="AP150" s="299" t="s">
        <v>574</v>
      </c>
      <c r="AQ150" s="300"/>
      <c r="AR150" s="301"/>
      <c r="AS150" s="299" t="s">
        <v>575</v>
      </c>
      <c r="AT150" s="300"/>
      <c r="AU150" s="301"/>
      <c r="AV150" s="305" t="s">
        <v>576</v>
      </c>
      <c r="AW150" s="305"/>
      <c r="AX150" s="305"/>
    </row>
    <row r="151" spans="1:51" s="36" customFormat="1" ht="15.5" x14ac:dyDescent="0.35">
      <c r="A151" s="308"/>
      <c r="B151" s="309"/>
      <c r="C151" s="311"/>
      <c r="D151" s="314"/>
      <c r="E151" s="317"/>
      <c r="F151" s="324"/>
      <c r="G151" s="324"/>
      <c r="H151" s="324"/>
      <c r="I151" s="323"/>
      <c r="J151" s="326"/>
      <c r="K151" s="326"/>
      <c r="L151" s="326"/>
      <c r="M151" s="325"/>
      <c r="N151" s="304"/>
      <c r="O151" s="304"/>
      <c r="P151" s="304"/>
      <c r="Q151" s="303"/>
      <c r="R151" s="320"/>
      <c r="S151" s="320"/>
      <c r="T151" s="320"/>
      <c r="U151" s="319"/>
      <c r="V151" s="322"/>
      <c r="W151" s="322"/>
      <c r="X151" s="322"/>
      <c r="Y151" s="321"/>
      <c r="Z151" s="306"/>
      <c r="AA151" s="306"/>
      <c r="AB151" s="306"/>
      <c r="AC151" s="297"/>
      <c r="AD151" s="298" t="s">
        <v>577</v>
      </c>
      <c r="AE151" s="302" t="s">
        <v>11</v>
      </c>
      <c r="AF151" s="298" t="s">
        <v>12</v>
      </c>
      <c r="AG151" s="298" t="s">
        <v>577</v>
      </c>
      <c r="AH151" s="302" t="s">
        <v>11</v>
      </c>
      <c r="AI151" s="298" t="s">
        <v>12</v>
      </c>
      <c r="AJ151" s="298" t="s">
        <v>577</v>
      </c>
      <c r="AK151" s="302" t="s">
        <v>11</v>
      </c>
      <c r="AL151" s="298" t="s">
        <v>12</v>
      </c>
      <c r="AM151" s="298" t="s">
        <v>577</v>
      </c>
      <c r="AN151" s="302" t="s">
        <v>11</v>
      </c>
      <c r="AO151" s="298" t="s">
        <v>12</v>
      </c>
      <c r="AP151" s="298" t="s">
        <v>577</v>
      </c>
      <c r="AQ151" s="302" t="s">
        <v>11</v>
      </c>
      <c r="AR151" s="298" t="s">
        <v>12</v>
      </c>
      <c r="AS151" s="298" t="s">
        <v>577</v>
      </c>
      <c r="AT151" s="302" t="s">
        <v>11</v>
      </c>
      <c r="AU151" s="298" t="s">
        <v>12</v>
      </c>
      <c r="AV151" s="305"/>
      <c r="AW151" s="305"/>
      <c r="AX151" s="305"/>
    </row>
    <row r="152" spans="1:51" s="36" customFormat="1" ht="15.5" x14ac:dyDescent="0.35">
      <c r="A152" s="308"/>
      <c r="B152" s="309"/>
      <c r="C152" s="312"/>
      <c r="D152" s="315"/>
      <c r="E152" s="318"/>
      <c r="F152" s="71">
        <v>45444</v>
      </c>
      <c r="G152" s="71">
        <v>45474</v>
      </c>
      <c r="H152" s="71">
        <v>45505</v>
      </c>
      <c r="I152" s="71">
        <v>45536</v>
      </c>
      <c r="J152" s="71">
        <v>45444</v>
      </c>
      <c r="K152" s="71">
        <v>45474</v>
      </c>
      <c r="L152" s="71">
        <v>45505</v>
      </c>
      <c r="M152" s="71">
        <v>45536</v>
      </c>
      <c r="N152" s="71">
        <v>45444</v>
      </c>
      <c r="O152" s="71">
        <v>45474</v>
      </c>
      <c r="P152" s="71">
        <v>45505</v>
      </c>
      <c r="Q152" s="71">
        <v>45536</v>
      </c>
      <c r="R152" s="71">
        <v>45444</v>
      </c>
      <c r="S152" s="71">
        <v>45474</v>
      </c>
      <c r="T152" s="71">
        <v>45505</v>
      </c>
      <c r="U152" s="71">
        <v>45536</v>
      </c>
      <c r="V152" s="71">
        <v>45444</v>
      </c>
      <c r="W152" s="71">
        <v>45474</v>
      </c>
      <c r="X152" s="71">
        <v>45505</v>
      </c>
      <c r="Y152" s="71">
        <v>45536</v>
      </c>
      <c r="Z152" s="71">
        <v>45444</v>
      </c>
      <c r="AA152" s="71">
        <v>45474</v>
      </c>
      <c r="AB152" s="71">
        <v>45505</v>
      </c>
      <c r="AC152" s="71">
        <v>45536</v>
      </c>
      <c r="AD152" s="298"/>
      <c r="AE152" s="302"/>
      <c r="AF152" s="298"/>
      <c r="AG152" s="298"/>
      <c r="AH152" s="302"/>
      <c r="AI152" s="298"/>
      <c r="AJ152" s="298"/>
      <c r="AK152" s="302"/>
      <c r="AL152" s="298"/>
      <c r="AM152" s="298"/>
      <c r="AN152" s="302"/>
      <c r="AO152" s="298"/>
      <c r="AP152" s="298"/>
      <c r="AQ152" s="302"/>
      <c r="AR152" s="298"/>
      <c r="AS152" s="298"/>
      <c r="AT152" s="302"/>
      <c r="AU152" s="298"/>
      <c r="AV152" s="59" t="s">
        <v>578</v>
      </c>
      <c r="AW152" s="59" t="s">
        <v>579</v>
      </c>
      <c r="AX152" s="59" t="s">
        <v>580</v>
      </c>
      <c r="AY152" s="43"/>
    </row>
    <row r="153" spans="1:51" x14ac:dyDescent="0.35">
      <c r="A153" s="8">
        <v>1</v>
      </c>
      <c r="B153" s="9">
        <v>6306</v>
      </c>
      <c r="C153" s="10" t="s">
        <v>603</v>
      </c>
      <c r="D153" s="81">
        <v>6306010</v>
      </c>
      <c r="E153" s="93" t="s">
        <v>639</v>
      </c>
      <c r="F153" s="88">
        <f>F157</f>
        <v>11500</v>
      </c>
      <c r="G153" s="88">
        <f>G157</f>
        <v>11500</v>
      </c>
      <c r="H153" s="88">
        <f>H157</f>
        <v>11500</v>
      </c>
      <c r="I153" s="88">
        <f>I157</f>
        <v>11500</v>
      </c>
      <c r="J153" s="72">
        <f>J157+2000</f>
        <v>8000</v>
      </c>
      <c r="K153" s="72">
        <f>K157+2000</f>
        <v>8000</v>
      </c>
      <c r="L153" s="72">
        <f>L157+2000</f>
        <v>8000</v>
      </c>
      <c r="M153" s="72">
        <f>M157+2000</f>
        <v>8000</v>
      </c>
      <c r="N153" s="72">
        <f>N157+1000</f>
        <v>19000</v>
      </c>
      <c r="O153" s="72">
        <f>O157+1000</f>
        <v>19000</v>
      </c>
      <c r="P153" s="72">
        <f>P157+1000</f>
        <v>19000</v>
      </c>
      <c r="Q153" s="72">
        <f>Q157+1000</f>
        <v>18000</v>
      </c>
      <c r="R153" s="72">
        <f>R157+500</f>
        <v>17500</v>
      </c>
      <c r="S153" s="72">
        <f>S157+500</f>
        <v>17500</v>
      </c>
      <c r="T153" s="72">
        <f>T157+500</f>
        <v>17500</v>
      </c>
      <c r="U153" s="72">
        <f>U157+500</f>
        <v>17500</v>
      </c>
      <c r="V153" s="72">
        <f>V157+1000</f>
        <v>41450</v>
      </c>
      <c r="W153" s="72">
        <f>W157+1000</f>
        <v>37700</v>
      </c>
      <c r="X153" s="72">
        <f>X157+1000</f>
        <v>36300</v>
      </c>
      <c r="Y153" s="72">
        <f>Y157+1000</f>
        <v>36200</v>
      </c>
      <c r="Z153" s="72">
        <f>Z157+500</f>
        <v>30500</v>
      </c>
      <c r="AA153" s="72">
        <f>AA157+500</f>
        <v>31500</v>
      </c>
      <c r="AB153" s="72">
        <f>AB157+500</f>
        <v>31100</v>
      </c>
      <c r="AC153" s="72">
        <f>AC157+500</f>
        <v>30500</v>
      </c>
      <c r="AD153" s="38">
        <f t="shared" ref="AD153:AD164" si="234">IF(ISERROR(AVERAGE(F153:H153)),0,AVERAGE(F153:H153))</f>
        <v>11500</v>
      </c>
      <c r="AE153" s="39">
        <f t="shared" ref="AE153:AE164" si="235">IF(ISERROR(((I153-AD153)/AD153)*100),0,((I153-AD153)/AD153)*100)</f>
        <v>0</v>
      </c>
      <c r="AF153" s="40">
        <f t="shared" ref="AF153:AF164" si="236">IF(AE153="","",IF(AE153&gt;10,1,IF(AE153&lt;5,3,2)))</f>
        <v>3</v>
      </c>
      <c r="AG153" s="38">
        <f t="shared" ref="AG153:AG164" si="237">IF(ISERROR(AVERAGE(J153:L153)),0,AVERAGE(J153:L153))</f>
        <v>8000</v>
      </c>
      <c r="AH153" s="39">
        <f t="shared" ref="AH153:AH164" si="238">IF(ISERROR(((M153-AG153)/AG153)*100),0,((M153-AG153)/AG153)*100)</f>
        <v>0</v>
      </c>
      <c r="AI153" s="40">
        <f t="shared" ref="AI153:AI164" si="239">IF(AH153="","",IF(AH153&gt;15,1,IF(AH153&lt;5,3,2)))</f>
        <v>3</v>
      </c>
      <c r="AJ153" s="38">
        <f t="shared" ref="AJ153:AJ164" si="240">IF(ISERROR(AVERAGE(N153:P153)),0,AVERAGE(N153:P153))</f>
        <v>19000</v>
      </c>
      <c r="AK153" s="39">
        <f t="shared" ref="AK153:AK164" si="241">IF(ISERROR(((Q153-AJ153)/AJ153)*100),0,((Q153-AJ153)/AJ153)*100)</f>
        <v>-5.2631578947368416</v>
      </c>
      <c r="AL153" s="40">
        <f t="shared" ref="AL153:AL164" si="242">IF(AK153="","",IF(AK153&gt;15,1,IF(AK153&lt;5,3,2)))</f>
        <v>3</v>
      </c>
      <c r="AM153" s="38">
        <f t="shared" ref="AM153:AM164" si="243">IF(ISERROR(AVERAGE(R153:T153)),0,AVERAGE(R153:T153))</f>
        <v>17500</v>
      </c>
      <c r="AN153" s="39">
        <f t="shared" ref="AN153:AN164" si="244">IF(ISERROR(((U153-AM153)/AM153)*100),0,((U153-AM153)/AM153)*100)</f>
        <v>0</v>
      </c>
      <c r="AO153" s="40">
        <f t="shared" ref="AO153:AO164" si="245">IF(AN153="","",IF(AN153&gt;15,1,IF(AN153&lt;5,3,2)))</f>
        <v>3</v>
      </c>
      <c r="AP153" s="38">
        <f t="shared" ref="AP153:AP164" si="246">IF(ISERROR(AVERAGE(V153:X153)),0,AVERAGE(V153:X153))</f>
        <v>38483.333333333336</v>
      </c>
      <c r="AQ153" s="39">
        <f t="shared" ref="AQ153:AQ164" si="247">IF(ISERROR(((Y153-AP153)/AP153)*100),0,((Y153-AP153)/AP153)*100)</f>
        <v>-5.9333044608055499</v>
      </c>
      <c r="AR153" s="40">
        <f t="shared" ref="AR153:AR164" si="248">IF(AQ153="","",IF(AQ153&gt;15,1,IF(AQ153&lt;5,3,2)))</f>
        <v>3</v>
      </c>
      <c r="AS153" s="38">
        <f t="shared" ref="AS153:AS164" si="249">IF(ISERROR(AVERAGE(Z153:AB153)),0,AVERAGE(Z153:AB153))</f>
        <v>31033.333333333332</v>
      </c>
      <c r="AT153" s="39">
        <f t="shared" ref="AT153:AT164" si="250">IF(ISERROR(((AC153-AS153)/AS153)*100),0,((AC153-AS153)/AS153)*100)</f>
        <v>-1.7185821697099855</v>
      </c>
      <c r="AU153" s="40">
        <f t="shared" ref="AU153:AU164" si="251">IF(AT153="","",IF(AT153&gt;15,1,IF(AT153&lt;5,3,2)))</f>
        <v>3</v>
      </c>
      <c r="AV153" s="42">
        <f>IF(ISERROR(AF153+AI153+AL153+AO153+AR153+AU153),"",AF153+AI153+AL153+AO153+AR153+AU153)</f>
        <v>18</v>
      </c>
      <c r="AW153" s="42" t="str">
        <f t="shared" ref="AW153:AW164" si="252">IF(AV153="","",IF(AV153&lt;=9,"RENTAN",IF(AV153&gt;13,"AMAN","WASPADA")))</f>
        <v>AMAN</v>
      </c>
      <c r="AX153" s="42" t="str">
        <f t="shared" ref="AX153:AX164" si="253">IF(AW153="","",IF(AW153="AMAN","3",IF(AW153="RENTAN","1","2")))</f>
        <v>3</v>
      </c>
    </row>
    <row r="154" spans="1:51" x14ac:dyDescent="0.35">
      <c r="A154" s="8">
        <v>2</v>
      </c>
      <c r="B154" s="9">
        <v>6306</v>
      </c>
      <c r="C154" s="10" t="s">
        <v>603</v>
      </c>
      <c r="D154" s="81">
        <v>6306020</v>
      </c>
      <c r="E154" s="93" t="s">
        <v>640</v>
      </c>
      <c r="F154" s="88">
        <f>F157+2000</f>
        <v>13500</v>
      </c>
      <c r="G154" s="88">
        <f>G157+2000</f>
        <v>13500</v>
      </c>
      <c r="H154" s="88">
        <f>H157+2000</f>
        <v>13500</v>
      </c>
      <c r="I154" s="88">
        <f>I157+2000</f>
        <v>13500</v>
      </c>
      <c r="J154" s="72">
        <f>J157+2500</f>
        <v>8500</v>
      </c>
      <c r="K154" s="72">
        <f>K157+2500</f>
        <v>8500</v>
      </c>
      <c r="L154" s="72">
        <f>L157+2500</f>
        <v>8500</v>
      </c>
      <c r="M154" s="72">
        <f>M157+2500</f>
        <v>8500</v>
      </c>
      <c r="N154" s="72">
        <f>N157+2000</f>
        <v>20000</v>
      </c>
      <c r="O154" s="72">
        <f>O157+2000</f>
        <v>20000</v>
      </c>
      <c r="P154" s="72">
        <f>P157+2000</f>
        <v>20000</v>
      </c>
      <c r="Q154" s="72">
        <f>Q157+2000</f>
        <v>19000</v>
      </c>
      <c r="R154" s="72">
        <f>R157+2500</f>
        <v>19500</v>
      </c>
      <c r="S154" s="72">
        <f>S157+2500</f>
        <v>19500</v>
      </c>
      <c r="T154" s="72">
        <f>T157+2500</f>
        <v>19500</v>
      </c>
      <c r="U154" s="72">
        <f>U157+2500</f>
        <v>19500</v>
      </c>
      <c r="V154" s="72">
        <f>V157+2000</f>
        <v>42450</v>
      </c>
      <c r="W154" s="72">
        <f>W157+2000</f>
        <v>38700</v>
      </c>
      <c r="X154" s="72">
        <f>X157+2000</f>
        <v>37300</v>
      </c>
      <c r="Y154" s="72">
        <f>Y157+2000</f>
        <v>37200</v>
      </c>
      <c r="Z154" s="72">
        <f>Z157+1000</f>
        <v>31000</v>
      </c>
      <c r="AA154" s="72">
        <f>AA157+1000</f>
        <v>32000</v>
      </c>
      <c r="AB154" s="72">
        <f>AB157+1000</f>
        <v>31600</v>
      </c>
      <c r="AC154" s="72">
        <f>AC157+1000</f>
        <v>31000</v>
      </c>
      <c r="AD154" s="38">
        <f t="shared" si="234"/>
        <v>13500</v>
      </c>
      <c r="AE154" s="39">
        <f t="shared" si="235"/>
        <v>0</v>
      </c>
      <c r="AF154" s="40">
        <f t="shared" si="236"/>
        <v>3</v>
      </c>
      <c r="AG154" s="38">
        <f t="shared" si="237"/>
        <v>8500</v>
      </c>
      <c r="AH154" s="39">
        <f t="shared" si="238"/>
        <v>0</v>
      </c>
      <c r="AI154" s="40">
        <f t="shared" si="239"/>
        <v>3</v>
      </c>
      <c r="AJ154" s="38">
        <f t="shared" si="240"/>
        <v>20000</v>
      </c>
      <c r="AK154" s="39">
        <f t="shared" si="241"/>
        <v>-5</v>
      </c>
      <c r="AL154" s="40">
        <f t="shared" si="242"/>
        <v>3</v>
      </c>
      <c r="AM154" s="38">
        <f t="shared" si="243"/>
        <v>19500</v>
      </c>
      <c r="AN154" s="39">
        <f t="shared" si="244"/>
        <v>0</v>
      </c>
      <c r="AO154" s="40">
        <f t="shared" si="245"/>
        <v>3</v>
      </c>
      <c r="AP154" s="38">
        <f t="shared" si="246"/>
        <v>39483.333333333336</v>
      </c>
      <c r="AQ154" s="39">
        <f t="shared" si="247"/>
        <v>-5.7830308146897487</v>
      </c>
      <c r="AR154" s="40">
        <f t="shared" si="248"/>
        <v>3</v>
      </c>
      <c r="AS154" s="38">
        <f t="shared" si="249"/>
        <v>31533.333333333332</v>
      </c>
      <c r="AT154" s="39">
        <f t="shared" si="250"/>
        <v>-1.6913319238900597</v>
      </c>
      <c r="AU154" s="40">
        <f t="shared" si="251"/>
        <v>3</v>
      </c>
      <c r="AV154" s="42">
        <f t="shared" ref="AV154:AV164" si="254">IF(ISERROR(AF154+AI154+AL154+AO154+AR154+AU154),"",AF154+AI154+AL154+AO154+AR154+AU154)</f>
        <v>18</v>
      </c>
      <c r="AW154" s="42" t="str">
        <f t="shared" si="252"/>
        <v>AMAN</v>
      </c>
      <c r="AX154" s="42" t="str">
        <f t="shared" si="253"/>
        <v>3</v>
      </c>
    </row>
    <row r="155" spans="1:51" x14ac:dyDescent="0.35">
      <c r="A155" s="8">
        <v>3</v>
      </c>
      <c r="B155" s="9">
        <v>6306</v>
      </c>
      <c r="C155" s="10" t="s">
        <v>603</v>
      </c>
      <c r="D155" s="81">
        <v>6306030</v>
      </c>
      <c r="E155" s="93" t="s">
        <v>641</v>
      </c>
      <c r="F155" s="88">
        <f t="shared" ref="F155:M155" si="255">F157</f>
        <v>11500</v>
      </c>
      <c r="G155" s="88">
        <f t="shared" si="255"/>
        <v>11500</v>
      </c>
      <c r="H155" s="88">
        <f t="shared" si="255"/>
        <v>11500</v>
      </c>
      <c r="I155" s="88">
        <f t="shared" si="255"/>
        <v>11500</v>
      </c>
      <c r="J155" s="72">
        <f t="shared" si="255"/>
        <v>6000</v>
      </c>
      <c r="K155" s="72">
        <f t="shared" si="255"/>
        <v>6000</v>
      </c>
      <c r="L155" s="72">
        <f t="shared" si="255"/>
        <v>6000</v>
      </c>
      <c r="M155" s="72">
        <f t="shared" si="255"/>
        <v>6000</v>
      </c>
      <c r="N155" s="72">
        <f>N157+100</f>
        <v>18100</v>
      </c>
      <c r="O155" s="72">
        <f>O157+100</f>
        <v>18100</v>
      </c>
      <c r="P155" s="72">
        <f>P157+100</f>
        <v>18100</v>
      </c>
      <c r="Q155" s="72">
        <f>Q157+100</f>
        <v>17100</v>
      </c>
      <c r="R155" s="72">
        <f>R157+500</f>
        <v>17500</v>
      </c>
      <c r="S155" s="72">
        <f>S157+500</f>
        <v>17500</v>
      </c>
      <c r="T155" s="72">
        <f>T157+500</f>
        <v>17500</v>
      </c>
      <c r="U155" s="72">
        <f>U157+500</f>
        <v>17500</v>
      </c>
      <c r="V155" s="72">
        <f>V157+1000</f>
        <v>41450</v>
      </c>
      <c r="W155" s="72">
        <f>W157+1000</f>
        <v>37700</v>
      </c>
      <c r="X155" s="72">
        <f>X157+1000</f>
        <v>36300</v>
      </c>
      <c r="Y155" s="72">
        <f>Y157+1000</f>
        <v>36200</v>
      </c>
      <c r="Z155" s="72">
        <f>Z157+500</f>
        <v>30500</v>
      </c>
      <c r="AA155" s="72">
        <f>AA157+500</f>
        <v>31500</v>
      </c>
      <c r="AB155" s="72">
        <f>AB157+500</f>
        <v>31100</v>
      </c>
      <c r="AC155" s="72">
        <f>AC157+500</f>
        <v>30500</v>
      </c>
      <c r="AD155" s="38">
        <f t="shared" si="234"/>
        <v>11500</v>
      </c>
      <c r="AE155" s="39">
        <f t="shared" si="235"/>
        <v>0</v>
      </c>
      <c r="AF155" s="40">
        <f t="shared" si="236"/>
        <v>3</v>
      </c>
      <c r="AG155" s="38">
        <f t="shared" si="237"/>
        <v>6000</v>
      </c>
      <c r="AH155" s="39">
        <f t="shared" si="238"/>
        <v>0</v>
      </c>
      <c r="AI155" s="40">
        <f t="shared" si="239"/>
        <v>3</v>
      </c>
      <c r="AJ155" s="38">
        <f t="shared" si="240"/>
        <v>18100</v>
      </c>
      <c r="AK155" s="39">
        <f t="shared" si="241"/>
        <v>-5.5248618784530388</v>
      </c>
      <c r="AL155" s="40">
        <f t="shared" si="242"/>
        <v>3</v>
      </c>
      <c r="AM155" s="38">
        <f t="shared" si="243"/>
        <v>17500</v>
      </c>
      <c r="AN155" s="39">
        <f t="shared" si="244"/>
        <v>0</v>
      </c>
      <c r="AO155" s="40">
        <f t="shared" si="245"/>
        <v>3</v>
      </c>
      <c r="AP155" s="38">
        <f t="shared" si="246"/>
        <v>38483.333333333336</v>
      </c>
      <c r="AQ155" s="39">
        <f t="shared" si="247"/>
        <v>-5.9333044608055499</v>
      </c>
      <c r="AR155" s="40">
        <f t="shared" si="248"/>
        <v>3</v>
      </c>
      <c r="AS155" s="38">
        <f t="shared" si="249"/>
        <v>31033.333333333332</v>
      </c>
      <c r="AT155" s="39">
        <f t="shared" si="250"/>
        <v>-1.7185821697099855</v>
      </c>
      <c r="AU155" s="40">
        <f t="shared" si="251"/>
        <v>3</v>
      </c>
      <c r="AV155" s="42">
        <f t="shared" si="254"/>
        <v>18</v>
      </c>
      <c r="AW155" s="42" t="str">
        <f t="shared" si="252"/>
        <v>AMAN</v>
      </c>
      <c r="AX155" s="42" t="str">
        <f t="shared" si="253"/>
        <v>3</v>
      </c>
    </row>
    <row r="156" spans="1:51" x14ac:dyDescent="0.35">
      <c r="A156" s="8">
        <v>4</v>
      </c>
      <c r="B156" s="9">
        <v>6306</v>
      </c>
      <c r="C156" s="10" t="s">
        <v>603</v>
      </c>
      <c r="D156" s="81">
        <v>6306040</v>
      </c>
      <c r="E156" s="93" t="s">
        <v>642</v>
      </c>
      <c r="F156" s="88">
        <f>F157+500</f>
        <v>12000</v>
      </c>
      <c r="G156" s="88">
        <f>G157+500</f>
        <v>12000</v>
      </c>
      <c r="H156" s="88">
        <f>H157+500</f>
        <v>12000</v>
      </c>
      <c r="I156" s="88">
        <f>I157+500</f>
        <v>12000</v>
      </c>
      <c r="J156" s="72">
        <f>J157+2000</f>
        <v>8000</v>
      </c>
      <c r="K156" s="72">
        <f>K157+2000</f>
        <v>8000</v>
      </c>
      <c r="L156" s="72">
        <f>L157+2000</f>
        <v>8000</v>
      </c>
      <c r="M156" s="72">
        <f>M157+2000</f>
        <v>8000</v>
      </c>
      <c r="N156" s="72">
        <f t="shared" ref="N156:AC156" si="256">N157</f>
        <v>18000</v>
      </c>
      <c r="O156" s="72">
        <f t="shared" si="256"/>
        <v>18000</v>
      </c>
      <c r="P156" s="72">
        <f t="shared" si="256"/>
        <v>18000</v>
      </c>
      <c r="Q156" s="72">
        <f t="shared" si="256"/>
        <v>17000</v>
      </c>
      <c r="R156" s="72">
        <f t="shared" si="256"/>
        <v>17000</v>
      </c>
      <c r="S156" s="72">
        <f t="shared" si="256"/>
        <v>17000</v>
      </c>
      <c r="T156" s="72">
        <f t="shared" si="256"/>
        <v>17000</v>
      </c>
      <c r="U156" s="72">
        <f t="shared" si="256"/>
        <v>17000</v>
      </c>
      <c r="V156" s="72">
        <f t="shared" si="256"/>
        <v>40450</v>
      </c>
      <c r="W156" s="72">
        <f t="shared" si="256"/>
        <v>36700</v>
      </c>
      <c r="X156" s="72">
        <f t="shared" si="256"/>
        <v>35300</v>
      </c>
      <c r="Y156" s="72">
        <f t="shared" si="256"/>
        <v>35200</v>
      </c>
      <c r="Z156" s="72">
        <f t="shared" si="256"/>
        <v>30000</v>
      </c>
      <c r="AA156" s="72">
        <f t="shared" si="256"/>
        <v>31000</v>
      </c>
      <c r="AB156" s="72">
        <f t="shared" si="256"/>
        <v>30600</v>
      </c>
      <c r="AC156" s="72">
        <f t="shared" si="256"/>
        <v>30000</v>
      </c>
      <c r="AD156" s="38">
        <f t="shared" si="234"/>
        <v>12000</v>
      </c>
      <c r="AE156" s="39">
        <f t="shared" si="235"/>
        <v>0</v>
      </c>
      <c r="AF156" s="40">
        <f t="shared" si="236"/>
        <v>3</v>
      </c>
      <c r="AG156" s="38">
        <f t="shared" si="237"/>
        <v>8000</v>
      </c>
      <c r="AH156" s="39">
        <f t="shared" si="238"/>
        <v>0</v>
      </c>
      <c r="AI156" s="40">
        <f t="shared" si="239"/>
        <v>3</v>
      </c>
      <c r="AJ156" s="38">
        <f t="shared" si="240"/>
        <v>18000</v>
      </c>
      <c r="AK156" s="39">
        <f t="shared" si="241"/>
        <v>-5.5555555555555554</v>
      </c>
      <c r="AL156" s="40">
        <f t="shared" si="242"/>
        <v>3</v>
      </c>
      <c r="AM156" s="38">
        <f t="shared" si="243"/>
        <v>17000</v>
      </c>
      <c r="AN156" s="39">
        <f t="shared" si="244"/>
        <v>0</v>
      </c>
      <c r="AO156" s="40">
        <f t="shared" si="245"/>
        <v>3</v>
      </c>
      <c r="AP156" s="38">
        <f t="shared" si="246"/>
        <v>37483.333333333336</v>
      </c>
      <c r="AQ156" s="39">
        <f t="shared" si="247"/>
        <v>-6.0915962650066753</v>
      </c>
      <c r="AR156" s="40">
        <f t="shared" si="248"/>
        <v>3</v>
      </c>
      <c r="AS156" s="38">
        <f t="shared" si="249"/>
        <v>30533.333333333332</v>
      </c>
      <c r="AT156" s="39">
        <f t="shared" si="250"/>
        <v>-1.7467248908296904</v>
      </c>
      <c r="AU156" s="40">
        <f t="shared" si="251"/>
        <v>3</v>
      </c>
      <c r="AV156" s="42">
        <f t="shared" si="254"/>
        <v>18</v>
      </c>
      <c r="AW156" s="42" t="str">
        <f t="shared" si="252"/>
        <v>AMAN</v>
      </c>
      <c r="AX156" s="42" t="str">
        <f t="shared" si="253"/>
        <v>3</v>
      </c>
    </row>
    <row r="157" spans="1:51" s="211" customFormat="1" x14ac:dyDescent="0.35">
      <c r="A157" s="200">
        <v>5</v>
      </c>
      <c r="B157" s="201">
        <v>6306</v>
      </c>
      <c r="C157" s="202" t="s">
        <v>603</v>
      </c>
      <c r="D157" s="203">
        <v>6306050</v>
      </c>
      <c r="E157" s="204" t="s">
        <v>643</v>
      </c>
      <c r="F157" s="205">
        <v>11500</v>
      </c>
      <c r="G157" s="205">
        <v>11500</v>
      </c>
      <c r="H157" s="205">
        <v>11500</v>
      </c>
      <c r="I157" s="205">
        <v>11500</v>
      </c>
      <c r="J157" s="206">
        <v>6000</v>
      </c>
      <c r="K157" s="206">
        <v>6000</v>
      </c>
      <c r="L157" s="206">
        <v>6000</v>
      </c>
      <c r="M157" s="206">
        <v>6000</v>
      </c>
      <c r="N157" s="206">
        <v>18000</v>
      </c>
      <c r="O157" s="206">
        <v>18000</v>
      </c>
      <c r="P157" s="206">
        <v>18000</v>
      </c>
      <c r="Q157" s="206">
        <v>17000</v>
      </c>
      <c r="R157" s="206">
        <v>17000</v>
      </c>
      <c r="S157" s="206">
        <v>17000</v>
      </c>
      <c r="T157" s="206">
        <v>17000</v>
      </c>
      <c r="U157" s="206">
        <v>17000</v>
      </c>
      <c r="V157" s="206">
        <v>40450</v>
      </c>
      <c r="W157" s="206">
        <v>36700</v>
      </c>
      <c r="X157" s="206">
        <v>35300</v>
      </c>
      <c r="Y157" s="206">
        <v>35200</v>
      </c>
      <c r="Z157" s="206">
        <v>30000</v>
      </c>
      <c r="AA157" s="206">
        <v>31000</v>
      </c>
      <c r="AB157" s="206">
        <v>30600</v>
      </c>
      <c r="AC157" s="206">
        <v>30000</v>
      </c>
      <c r="AD157" s="207">
        <f t="shared" si="234"/>
        <v>11500</v>
      </c>
      <c r="AE157" s="208">
        <f t="shared" si="235"/>
        <v>0</v>
      </c>
      <c r="AF157" s="209">
        <f t="shared" si="236"/>
        <v>3</v>
      </c>
      <c r="AG157" s="207">
        <f t="shared" si="237"/>
        <v>6000</v>
      </c>
      <c r="AH157" s="208">
        <f t="shared" si="238"/>
        <v>0</v>
      </c>
      <c r="AI157" s="209">
        <f t="shared" si="239"/>
        <v>3</v>
      </c>
      <c r="AJ157" s="207">
        <f t="shared" si="240"/>
        <v>18000</v>
      </c>
      <c r="AK157" s="208">
        <f t="shared" si="241"/>
        <v>-5.5555555555555554</v>
      </c>
      <c r="AL157" s="209">
        <f t="shared" si="242"/>
        <v>3</v>
      </c>
      <c r="AM157" s="207">
        <f t="shared" si="243"/>
        <v>17000</v>
      </c>
      <c r="AN157" s="208">
        <f t="shared" si="244"/>
        <v>0</v>
      </c>
      <c r="AO157" s="209">
        <f t="shared" si="245"/>
        <v>3</v>
      </c>
      <c r="AP157" s="207">
        <f t="shared" si="246"/>
        <v>37483.333333333336</v>
      </c>
      <c r="AQ157" s="208">
        <f t="shared" si="247"/>
        <v>-6.0915962650066753</v>
      </c>
      <c r="AR157" s="209">
        <f t="shared" si="248"/>
        <v>3</v>
      </c>
      <c r="AS157" s="207">
        <f t="shared" si="249"/>
        <v>30533.333333333332</v>
      </c>
      <c r="AT157" s="208">
        <f t="shared" si="250"/>
        <v>-1.7467248908296904</v>
      </c>
      <c r="AU157" s="209">
        <f t="shared" si="251"/>
        <v>3</v>
      </c>
      <c r="AV157" s="210">
        <f t="shared" si="254"/>
        <v>18</v>
      </c>
      <c r="AW157" s="210" t="str">
        <f t="shared" si="252"/>
        <v>AMAN</v>
      </c>
      <c r="AX157" s="210" t="str">
        <f t="shared" si="253"/>
        <v>3</v>
      </c>
    </row>
    <row r="158" spans="1:51" x14ac:dyDescent="0.35">
      <c r="A158" s="8">
        <v>6</v>
      </c>
      <c r="B158" s="9">
        <v>6306</v>
      </c>
      <c r="C158" s="10" t="s">
        <v>603</v>
      </c>
      <c r="D158" s="81">
        <v>6306060</v>
      </c>
      <c r="E158" s="93" t="s">
        <v>644</v>
      </c>
      <c r="F158" s="88">
        <f>F157</f>
        <v>11500</v>
      </c>
      <c r="G158" s="88">
        <f>G157</f>
        <v>11500</v>
      </c>
      <c r="H158" s="88">
        <f>H157</f>
        <v>11500</v>
      </c>
      <c r="I158" s="88">
        <f>I157</f>
        <v>11500</v>
      </c>
      <c r="J158" s="72">
        <f>J157+2000</f>
        <v>8000</v>
      </c>
      <c r="K158" s="72">
        <f>K157+2000</f>
        <v>8000</v>
      </c>
      <c r="L158" s="72">
        <f>L157+2000</f>
        <v>8000</v>
      </c>
      <c r="M158" s="72">
        <f>M157+2000</f>
        <v>8000</v>
      </c>
      <c r="N158" s="72">
        <f t="shared" ref="N158:Y158" si="257">N157</f>
        <v>18000</v>
      </c>
      <c r="O158" s="72">
        <f t="shared" si="257"/>
        <v>18000</v>
      </c>
      <c r="P158" s="72">
        <f t="shared" si="257"/>
        <v>18000</v>
      </c>
      <c r="Q158" s="72">
        <f t="shared" si="257"/>
        <v>17000</v>
      </c>
      <c r="R158" s="72">
        <f t="shared" si="257"/>
        <v>17000</v>
      </c>
      <c r="S158" s="72">
        <f t="shared" si="257"/>
        <v>17000</v>
      </c>
      <c r="T158" s="72">
        <f t="shared" si="257"/>
        <v>17000</v>
      </c>
      <c r="U158" s="72">
        <f t="shared" si="257"/>
        <v>17000</v>
      </c>
      <c r="V158" s="72">
        <f t="shared" si="257"/>
        <v>40450</v>
      </c>
      <c r="W158" s="72">
        <f t="shared" si="257"/>
        <v>36700</v>
      </c>
      <c r="X158" s="72">
        <f t="shared" si="257"/>
        <v>35300</v>
      </c>
      <c r="Y158" s="72">
        <f t="shared" si="257"/>
        <v>35200</v>
      </c>
      <c r="Z158" s="72">
        <f>Z157-500</f>
        <v>29500</v>
      </c>
      <c r="AA158" s="72">
        <f>AA157-500</f>
        <v>30500</v>
      </c>
      <c r="AB158" s="72">
        <f>AB157-500</f>
        <v>30100</v>
      </c>
      <c r="AC158" s="72">
        <f>AC157-500</f>
        <v>29500</v>
      </c>
      <c r="AD158" s="38">
        <f t="shared" si="234"/>
        <v>11500</v>
      </c>
      <c r="AE158" s="39">
        <f t="shared" si="235"/>
        <v>0</v>
      </c>
      <c r="AF158" s="40">
        <f t="shared" si="236"/>
        <v>3</v>
      </c>
      <c r="AG158" s="38">
        <f t="shared" si="237"/>
        <v>8000</v>
      </c>
      <c r="AH158" s="39">
        <f t="shared" si="238"/>
        <v>0</v>
      </c>
      <c r="AI158" s="40">
        <f t="shared" si="239"/>
        <v>3</v>
      </c>
      <c r="AJ158" s="38">
        <f t="shared" si="240"/>
        <v>18000</v>
      </c>
      <c r="AK158" s="39">
        <f t="shared" si="241"/>
        <v>-5.5555555555555554</v>
      </c>
      <c r="AL158" s="40">
        <f t="shared" si="242"/>
        <v>3</v>
      </c>
      <c r="AM158" s="38">
        <f t="shared" si="243"/>
        <v>17000</v>
      </c>
      <c r="AN158" s="39">
        <f t="shared" si="244"/>
        <v>0</v>
      </c>
      <c r="AO158" s="40">
        <f t="shared" si="245"/>
        <v>3</v>
      </c>
      <c r="AP158" s="38">
        <f t="shared" si="246"/>
        <v>37483.333333333336</v>
      </c>
      <c r="AQ158" s="39">
        <f t="shared" si="247"/>
        <v>-6.0915962650066753</v>
      </c>
      <c r="AR158" s="40">
        <f t="shared" si="248"/>
        <v>3</v>
      </c>
      <c r="AS158" s="38">
        <f t="shared" si="249"/>
        <v>30033.333333333332</v>
      </c>
      <c r="AT158" s="39">
        <f t="shared" si="250"/>
        <v>-1.7758046614872323</v>
      </c>
      <c r="AU158" s="40">
        <f t="shared" si="251"/>
        <v>3</v>
      </c>
      <c r="AV158" s="42">
        <f t="shared" si="254"/>
        <v>18</v>
      </c>
      <c r="AW158" s="42" t="str">
        <f t="shared" si="252"/>
        <v>AMAN</v>
      </c>
      <c r="AX158" s="42" t="str">
        <f t="shared" si="253"/>
        <v>3</v>
      </c>
    </row>
    <row r="159" spans="1:51" x14ac:dyDescent="0.35">
      <c r="A159" s="8">
        <v>7</v>
      </c>
      <c r="B159" s="9">
        <v>6306</v>
      </c>
      <c r="C159" s="10" t="s">
        <v>603</v>
      </c>
      <c r="D159" s="81">
        <v>6306070</v>
      </c>
      <c r="E159" s="93" t="s">
        <v>645</v>
      </c>
      <c r="F159" s="88">
        <f>F157</f>
        <v>11500</v>
      </c>
      <c r="G159" s="88">
        <f>G157</f>
        <v>11500</v>
      </c>
      <c r="H159" s="88">
        <f>H157</f>
        <v>11500</v>
      </c>
      <c r="I159" s="88">
        <f>I157</f>
        <v>11500</v>
      </c>
      <c r="J159" s="72">
        <f>J157+2000</f>
        <v>8000</v>
      </c>
      <c r="K159" s="72">
        <f>K157+2000</f>
        <v>8000</v>
      </c>
      <c r="L159" s="72">
        <f>L157+2000</f>
        <v>8000</v>
      </c>
      <c r="M159" s="72">
        <f>M157+2000</f>
        <v>8000</v>
      </c>
      <c r="N159" s="72">
        <f t="shared" ref="N159:U159" si="258">N157</f>
        <v>18000</v>
      </c>
      <c r="O159" s="72">
        <f t="shared" si="258"/>
        <v>18000</v>
      </c>
      <c r="P159" s="72">
        <f t="shared" si="258"/>
        <v>18000</v>
      </c>
      <c r="Q159" s="72">
        <f t="shared" si="258"/>
        <v>17000</v>
      </c>
      <c r="R159" s="72">
        <f t="shared" si="258"/>
        <v>17000</v>
      </c>
      <c r="S159" s="72">
        <f t="shared" si="258"/>
        <v>17000</v>
      </c>
      <c r="T159" s="72">
        <f t="shared" si="258"/>
        <v>17000</v>
      </c>
      <c r="U159" s="72">
        <f t="shared" si="258"/>
        <v>17000</v>
      </c>
      <c r="V159" s="72">
        <f t="shared" ref="V159:Y161" si="259">V157+1000</f>
        <v>41450</v>
      </c>
      <c r="W159" s="72">
        <f t="shared" si="259"/>
        <v>37700</v>
      </c>
      <c r="X159" s="72">
        <f t="shared" si="259"/>
        <v>36300</v>
      </c>
      <c r="Y159" s="72">
        <f t="shared" si="259"/>
        <v>36200</v>
      </c>
      <c r="Z159" s="72">
        <f>Z157</f>
        <v>30000</v>
      </c>
      <c r="AA159" s="72">
        <f>AA157</f>
        <v>31000</v>
      </c>
      <c r="AB159" s="72">
        <f>AB157</f>
        <v>30600</v>
      </c>
      <c r="AC159" s="72">
        <f>AC157</f>
        <v>30000</v>
      </c>
      <c r="AD159" s="38">
        <f t="shared" si="234"/>
        <v>11500</v>
      </c>
      <c r="AE159" s="39">
        <f t="shared" si="235"/>
        <v>0</v>
      </c>
      <c r="AF159" s="40">
        <f t="shared" si="236"/>
        <v>3</v>
      </c>
      <c r="AG159" s="38">
        <f t="shared" si="237"/>
        <v>8000</v>
      </c>
      <c r="AH159" s="39">
        <f t="shared" si="238"/>
        <v>0</v>
      </c>
      <c r="AI159" s="40">
        <f t="shared" si="239"/>
        <v>3</v>
      </c>
      <c r="AJ159" s="38">
        <f t="shared" si="240"/>
        <v>18000</v>
      </c>
      <c r="AK159" s="39">
        <f t="shared" si="241"/>
        <v>-5.5555555555555554</v>
      </c>
      <c r="AL159" s="40">
        <f t="shared" si="242"/>
        <v>3</v>
      </c>
      <c r="AM159" s="38">
        <f t="shared" si="243"/>
        <v>17000</v>
      </c>
      <c r="AN159" s="39">
        <f t="shared" si="244"/>
        <v>0</v>
      </c>
      <c r="AO159" s="40">
        <f t="shared" si="245"/>
        <v>3</v>
      </c>
      <c r="AP159" s="38">
        <f t="shared" si="246"/>
        <v>38483.333333333336</v>
      </c>
      <c r="AQ159" s="39">
        <f t="shared" si="247"/>
        <v>-5.9333044608055499</v>
      </c>
      <c r="AR159" s="40">
        <f t="shared" si="248"/>
        <v>3</v>
      </c>
      <c r="AS159" s="38">
        <f t="shared" si="249"/>
        <v>30533.333333333332</v>
      </c>
      <c r="AT159" s="39">
        <f t="shared" si="250"/>
        <v>-1.7467248908296904</v>
      </c>
      <c r="AU159" s="40">
        <f t="shared" si="251"/>
        <v>3</v>
      </c>
      <c r="AV159" s="42">
        <f t="shared" si="254"/>
        <v>18</v>
      </c>
      <c r="AW159" s="42" t="str">
        <f t="shared" si="252"/>
        <v>AMAN</v>
      </c>
      <c r="AX159" s="42" t="str">
        <f t="shared" si="253"/>
        <v>3</v>
      </c>
    </row>
    <row r="160" spans="1:51" x14ac:dyDescent="0.35">
      <c r="A160" s="8">
        <v>8</v>
      </c>
      <c r="B160" s="9">
        <v>6306</v>
      </c>
      <c r="C160" s="10" t="s">
        <v>603</v>
      </c>
      <c r="D160" s="81">
        <v>6306080</v>
      </c>
      <c r="E160" s="93" t="s">
        <v>646</v>
      </c>
      <c r="F160" s="88">
        <f>F157+500</f>
        <v>12000</v>
      </c>
      <c r="G160" s="88">
        <f>G157+500</f>
        <v>12000</v>
      </c>
      <c r="H160" s="88">
        <f>H157+500</f>
        <v>12000</v>
      </c>
      <c r="I160" s="88">
        <f>I157+500</f>
        <v>12000</v>
      </c>
      <c r="J160" s="72">
        <f>J157+2000</f>
        <v>8000</v>
      </c>
      <c r="K160" s="72">
        <f>K157+2000</f>
        <v>8000</v>
      </c>
      <c r="L160" s="72">
        <f>L157+2000</f>
        <v>8000</v>
      </c>
      <c r="M160" s="72">
        <f>M157+2000</f>
        <v>8000</v>
      </c>
      <c r="N160" s="72">
        <f t="shared" ref="N160:U160" si="260">N157</f>
        <v>18000</v>
      </c>
      <c r="O160" s="72">
        <f t="shared" si="260"/>
        <v>18000</v>
      </c>
      <c r="P160" s="72">
        <f t="shared" si="260"/>
        <v>18000</v>
      </c>
      <c r="Q160" s="72">
        <f t="shared" si="260"/>
        <v>17000</v>
      </c>
      <c r="R160" s="72">
        <f t="shared" si="260"/>
        <v>17000</v>
      </c>
      <c r="S160" s="72">
        <f t="shared" si="260"/>
        <v>17000</v>
      </c>
      <c r="T160" s="72">
        <f t="shared" si="260"/>
        <v>17000</v>
      </c>
      <c r="U160" s="72">
        <f t="shared" si="260"/>
        <v>17000</v>
      </c>
      <c r="V160" s="72">
        <f t="shared" si="259"/>
        <v>41450</v>
      </c>
      <c r="W160" s="72">
        <f t="shared" si="259"/>
        <v>37700</v>
      </c>
      <c r="X160" s="72">
        <f t="shared" si="259"/>
        <v>36300</v>
      </c>
      <c r="Y160" s="72">
        <f t="shared" si="259"/>
        <v>36200</v>
      </c>
      <c r="Z160" s="72">
        <f>Z157</f>
        <v>30000</v>
      </c>
      <c r="AA160" s="72">
        <f>AA157</f>
        <v>31000</v>
      </c>
      <c r="AB160" s="72">
        <f>AB157</f>
        <v>30600</v>
      </c>
      <c r="AC160" s="72">
        <f>AC157</f>
        <v>30000</v>
      </c>
      <c r="AD160" s="38">
        <f t="shared" si="234"/>
        <v>12000</v>
      </c>
      <c r="AE160" s="39">
        <f t="shared" si="235"/>
        <v>0</v>
      </c>
      <c r="AF160" s="40">
        <f t="shared" si="236"/>
        <v>3</v>
      </c>
      <c r="AG160" s="38">
        <f t="shared" si="237"/>
        <v>8000</v>
      </c>
      <c r="AH160" s="39">
        <f t="shared" si="238"/>
        <v>0</v>
      </c>
      <c r="AI160" s="40">
        <f t="shared" si="239"/>
        <v>3</v>
      </c>
      <c r="AJ160" s="38">
        <f t="shared" si="240"/>
        <v>18000</v>
      </c>
      <c r="AK160" s="39">
        <f t="shared" si="241"/>
        <v>-5.5555555555555554</v>
      </c>
      <c r="AL160" s="40">
        <f t="shared" si="242"/>
        <v>3</v>
      </c>
      <c r="AM160" s="38">
        <f t="shared" si="243"/>
        <v>17000</v>
      </c>
      <c r="AN160" s="39">
        <f t="shared" si="244"/>
        <v>0</v>
      </c>
      <c r="AO160" s="40">
        <f t="shared" si="245"/>
        <v>3</v>
      </c>
      <c r="AP160" s="38">
        <f t="shared" si="246"/>
        <v>38483.333333333336</v>
      </c>
      <c r="AQ160" s="39">
        <f t="shared" si="247"/>
        <v>-5.9333044608055499</v>
      </c>
      <c r="AR160" s="40">
        <f t="shared" si="248"/>
        <v>3</v>
      </c>
      <c r="AS160" s="38">
        <f t="shared" si="249"/>
        <v>30533.333333333332</v>
      </c>
      <c r="AT160" s="39">
        <f t="shared" si="250"/>
        <v>-1.7467248908296904</v>
      </c>
      <c r="AU160" s="40">
        <f t="shared" si="251"/>
        <v>3</v>
      </c>
      <c r="AV160" s="42">
        <f t="shared" si="254"/>
        <v>18</v>
      </c>
      <c r="AW160" s="42" t="str">
        <f t="shared" si="252"/>
        <v>AMAN</v>
      </c>
      <c r="AX160" s="42" t="str">
        <f t="shared" si="253"/>
        <v>3</v>
      </c>
    </row>
    <row r="161" spans="1:51" x14ac:dyDescent="0.35">
      <c r="A161" s="8">
        <v>9</v>
      </c>
      <c r="B161" s="9">
        <v>6306</v>
      </c>
      <c r="C161" s="10" t="s">
        <v>603</v>
      </c>
      <c r="D161" s="81">
        <v>6306090</v>
      </c>
      <c r="E161" s="93" t="s">
        <v>647</v>
      </c>
      <c r="F161" s="88">
        <f>F157+1000</f>
        <v>12500</v>
      </c>
      <c r="G161" s="88">
        <f>G157+1000</f>
        <v>12500</v>
      </c>
      <c r="H161" s="88">
        <f>H157+1000</f>
        <v>12500</v>
      </c>
      <c r="I161" s="88">
        <f>I157+1000</f>
        <v>12500</v>
      </c>
      <c r="J161" s="72">
        <f>J157+2000</f>
        <v>8000</v>
      </c>
      <c r="K161" s="72">
        <f>K157+2000</f>
        <v>8000</v>
      </c>
      <c r="L161" s="72">
        <f>L157+2000</f>
        <v>8000</v>
      </c>
      <c r="M161" s="72">
        <f>M157+2000</f>
        <v>8000</v>
      </c>
      <c r="N161" s="72">
        <f t="shared" ref="N161:U161" si="261">N157</f>
        <v>18000</v>
      </c>
      <c r="O161" s="72">
        <f t="shared" si="261"/>
        <v>18000</v>
      </c>
      <c r="P161" s="72">
        <f t="shared" si="261"/>
        <v>18000</v>
      </c>
      <c r="Q161" s="72">
        <f t="shared" si="261"/>
        <v>17000</v>
      </c>
      <c r="R161" s="72">
        <f t="shared" si="261"/>
        <v>17000</v>
      </c>
      <c r="S161" s="72">
        <f t="shared" si="261"/>
        <v>17000</v>
      </c>
      <c r="T161" s="72">
        <f t="shared" si="261"/>
        <v>17000</v>
      </c>
      <c r="U161" s="72">
        <f t="shared" si="261"/>
        <v>17000</v>
      </c>
      <c r="V161" s="72">
        <f t="shared" si="259"/>
        <v>42450</v>
      </c>
      <c r="W161" s="72">
        <f t="shared" si="259"/>
        <v>38700</v>
      </c>
      <c r="X161" s="72">
        <f t="shared" si="259"/>
        <v>37300</v>
      </c>
      <c r="Y161" s="72">
        <f t="shared" si="259"/>
        <v>37200</v>
      </c>
      <c r="Z161" s="72">
        <f>Z157</f>
        <v>30000</v>
      </c>
      <c r="AA161" s="72">
        <f>AA157</f>
        <v>31000</v>
      </c>
      <c r="AB161" s="72">
        <f>AB157</f>
        <v>30600</v>
      </c>
      <c r="AC161" s="72">
        <f>AC157</f>
        <v>30000</v>
      </c>
      <c r="AD161" s="38">
        <f t="shared" si="234"/>
        <v>12500</v>
      </c>
      <c r="AE161" s="39">
        <f t="shared" si="235"/>
        <v>0</v>
      </c>
      <c r="AF161" s="40">
        <f t="shared" si="236"/>
        <v>3</v>
      </c>
      <c r="AG161" s="38">
        <f t="shared" si="237"/>
        <v>8000</v>
      </c>
      <c r="AH161" s="39">
        <f t="shared" si="238"/>
        <v>0</v>
      </c>
      <c r="AI161" s="40">
        <f t="shared" si="239"/>
        <v>3</v>
      </c>
      <c r="AJ161" s="38">
        <f t="shared" si="240"/>
        <v>18000</v>
      </c>
      <c r="AK161" s="39">
        <f t="shared" si="241"/>
        <v>-5.5555555555555554</v>
      </c>
      <c r="AL161" s="40">
        <f t="shared" si="242"/>
        <v>3</v>
      </c>
      <c r="AM161" s="38">
        <f t="shared" si="243"/>
        <v>17000</v>
      </c>
      <c r="AN161" s="39">
        <f t="shared" si="244"/>
        <v>0</v>
      </c>
      <c r="AO161" s="40">
        <f t="shared" si="245"/>
        <v>3</v>
      </c>
      <c r="AP161" s="38">
        <f t="shared" si="246"/>
        <v>39483.333333333336</v>
      </c>
      <c r="AQ161" s="39">
        <f t="shared" si="247"/>
        <v>-5.7830308146897487</v>
      </c>
      <c r="AR161" s="40">
        <f t="shared" si="248"/>
        <v>3</v>
      </c>
      <c r="AS161" s="38">
        <f t="shared" si="249"/>
        <v>30533.333333333332</v>
      </c>
      <c r="AT161" s="39">
        <f t="shared" si="250"/>
        <v>-1.7467248908296904</v>
      </c>
      <c r="AU161" s="40">
        <f t="shared" si="251"/>
        <v>3</v>
      </c>
      <c r="AV161" s="42">
        <f t="shared" si="254"/>
        <v>18</v>
      </c>
      <c r="AW161" s="42" t="str">
        <f t="shared" si="252"/>
        <v>AMAN</v>
      </c>
      <c r="AX161" s="42" t="str">
        <f t="shared" si="253"/>
        <v>3</v>
      </c>
    </row>
    <row r="162" spans="1:51" x14ac:dyDescent="0.35">
      <c r="A162" s="8">
        <v>10</v>
      </c>
      <c r="B162" s="9">
        <v>6306</v>
      </c>
      <c r="C162" s="10" t="s">
        <v>603</v>
      </c>
      <c r="D162" s="81">
        <v>6306091</v>
      </c>
      <c r="E162" s="93" t="s">
        <v>648</v>
      </c>
      <c r="F162" s="88">
        <f>F157+1500</f>
        <v>13000</v>
      </c>
      <c r="G162" s="88">
        <f>G157+1500</f>
        <v>13000</v>
      </c>
      <c r="H162" s="88">
        <f>H157+1500</f>
        <v>13000</v>
      </c>
      <c r="I162" s="88">
        <f>I157+1500</f>
        <v>13000</v>
      </c>
      <c r="J162" s="72">
        <f>J157+2500</f>
        <v>8500</v>
      </c>
      <c r="K162" s="72">
        <f>K157+2500</f>
        <v>8500</v>
      </c>
      <c r="L162" s="72">
        <f>L157+2500</f>
        <v>8500</v>
      </c>
      <c r="M162" s="72">
        <f>M157+2500</f>
        <v>8500</v>
      </c>
      <c r="N162" s="72">
        <f>N157+2000</f>
        <v>20000</v>
      </c>
      <c r="O162" s="72">
        <f>O157+2000</f>
        <v>20000</v>
      </c>
      <c r="P162" s="72">
        <f>P157+2000</f>
        <v>20000</v>
      </c>
      <c r="Q162" s="72">
        <f>Q157+2000</f>
        <v>19000</v>
      </c>
      <c r="R162" s="72">
        <f>R157+2500</f>
        <v>19500</v>
      </c>
      <c r="S162" s="72">
        <f>S157+2500</f>
        <v>19500</v>
      </c>
      <c r="T162" s="72">
        <f>T157+2500</f>
        <v>19500</v>
      </c>
      <c r="U162" s="72">
        <f>U157+2500</f>
        <v>19500</v>
      </c>
      <c r="V162" s="72">
        <f>V160+2000</f>
        <v>43450</v>
      </c>
      <c r="W162" s="72">
        <f>W160+2000</f>
        <v>39700</v>
      </c>
      <c r="X162" s="72">
        <f>X160+2000</f>
        <v>38300</v>
      </c>
      <c r="Y162" s="72">
        <f>Y160+2000</f>
        <v>38200</v>
      </c>
      <c r="Z162" s="72">
        <f>Z157+1000</f>
        <v>31000</v>
      </c>
      <c r="AA162" s="72">
        <f>AA157+1000</f>
        <v>32000</v>
      </c>
      <c r="AB162" s="72">
        <f>AB157+1000</f>
        <v>31600</v>
      </c>
      <c r="AC162" s="72">
        <f>AC157+1000</f>
        <v>31000</v>
      </c>
      <c r="AD162" s="38">
        <f t="shared" si="234"/>
        <v>13000</v>
      </c>
      <c r="AE162" s="39">
        <f t="shared" si="235"/>
        <v>0</v>
      </c>
      <c r="AF162" s="40">
        <f t="shared" si="236"/>
        <v>3</v>
      </c>
      <c r="AG162" s="38">
        <f t="shared" si="237"/>
        <v>8500</v>
      </c>
      <c r="AH162" s="39">
        <f t="shared" si="238"/>
        <v>0</v>
      </c>
      <c r="AI162" s="40">
        <f t="shared" si="239"/>
        <v>3</v>
      </c>
      <c r="AJ162" s="38">
        <f t="shared" si="240"/>
        <v>20000</v>
      </c>
      <c r="AK162" s="39">
        <f t="shared" si="241"/>
        <v>-5</v>
      </c>
      <c r="AL162" s="40">
        <f t="shared" si="242"/>
        <v>3</v>
      </c>
      <c r="AM162" s="38">
        <f t="shared" si="243"/>
        <v>19500</v>
      </c>
      <c r="AN162" s="39">
        <f t="shared" si="244"/>
        <v>0</v>
      </c>
      <c r="AO162" s="40">
        <f t="shared" si="245"/>
        <v>3</v>
      </c>
      <c r="AP162" s="38">
        <f t="shared" si="246"/>
        <v>40483.333333333336</v>
      </c>
      <c r="AQ162" s="39">
        <f t="shared" si="247"/>
        <v>-5.6401811445039165</v>
      </c>
      <c r="AR162" s="40">
        <f t="shared" si="248"/>
        <v>3</v>
      </c>
      <c r="AS162" s="38">
        <f t="shared" si="249"/>
        <v>31533.333333333332</v>
      </c>
      <c r="AT162" s="39">
        <f t="shared" si="250"/>
        <v>-1.6913319238900597</v>
      </c>
      <c r="AU162" s="40">
        <f t="shared" si="251"/>
        <v>3</v>
      </c>
      <c r="AV162" s="42">
        <f t="shared" si="254"/>
        <v>18</v>
      </c>
      <c r="AW162" s="42" t="str">
        <f t="shared" si="252"/>
        <v>AMAN</v>
      </c>
      <c r="AX162" s="42" t="str">
        <f t="shared" si="253"/>
        <v>3</v>
      </c>
    </row>
    <row r="163" spans="1:51" x14ac:dyDescent="0.35">
      <c r="A163" s="8">
        <v>11</v>
      </c>
      <c r="B163" s="9">
        <v>6306</v>
      </c>
      <c r="C163" s="10" t="s">
        <v>603</v>
      </c>
      <c r="D163" s="81">
        <v>6306100</v>
      </c>
      <c r="E163" s="93" t="s">
        <v>649</v>
      </c>
      <c r="F163" s="88">
        <f>F157+1000</f>
        <v>12500</v>
      </c>
      <c r="G163" s="88">
        <f>G157+1000</f>
        <v>12500</v>
      </c>
      <c r="H163" s="88">
        <f>H157+1000</f>
        <v>12500</v>
      </c>
      <c r="I163" s="88">
        <f>I157+1000</f>
        <v>12500</v>
      </c>
      <c r="J163" s="72">
        <f>J157+2000</f>
        <v>8000</v>
      </c>
      <c r="K163" s="72">
        <f>K157+2000</f>
        <v>8000</v>
      </c>
      <c r="L163" s="72">
        <f>L157+2000</f>
        <v>8000</v>
      </c>
      <c r="M163" s="72">
        <f>M157+2000</f>
        <v>8000</v>
      </c>
      <c r="N163" s="72">
        <f>N157-1000</f>
        <v>17000</v>
      </c>
      <c r="O163" s="72">
        <f>O157-1000</f>
        <v>17000</v>
      </c>
      <c r="P163" s="72">
        <f>P157-1000</f>
        <v>17000</v>
      </c>
      <c r="Q163" s="72">
        <f>Q157-1000</f>
        <v>16000</v>
      </c>
      <c r="R163" s="72">
        <f>R157</f>
        <v>17000</v>
      </c>
      <c r="S163" s="72">
        <f>S157</f>
        <v>17000</v>
      </c>
      <c r="T163" s="72">
        <f>T157</f>
        <v>17000</v>
      </c>
      <c r="U163" s="72">
        <f>U157</f>
        <v>17000</v>
      </c>
      <c r="V163" s="72">
        <f>V161-1000</f>
        <v>41450</v>
      </c>
      <c r="W163" s="72">
        <f>W161-1000</f>
        <v>37700</v>
      </c>
      <c r="X163" s="72">
        <f>X161-1000</f>
        <v>36300</v>
      </c>
      <c r="Y163" s="72">
        <f>Y161-1000</f>
        <v>36200</v>
      </c>
      <c r="Z163" s="72">
        <f>Z157-1000</f>
        <v>29000</v>
      </c>
      <c r="AA163" s="72">
        <f>AA157-1000</f>
        <v>30000</v>
      </c>
      <c r="AB163" s="72">
        <f>AB157-1000</f>
        <v>29600</v>
      </c>
      <c r="AC163" s="72">
        <f>AC157-1000</f>
        <v>29000</v>
      </c>
      <c r="AD163" s="38">
        <f t="shared" si="234"/>
        <v>12500</v>
      </c>
      <c r="AE163" s="39">
        <f t="shared" si="235"/>
        <v>0</v>
      </c>
      <c r="AF163" s="40">
        <f t="shared" si="236"/>
        <v>3</v>
      </c>
      <c r="AG163" s="38">
        <f t="shared" si="237"/>
        <v>8000</v>
      </c>
      <c r="AH163" s="39">
        <f t="shared" si="238"/>
        <v>0</v>
      </c>
      <c r="AI163" s="40">
        <f t="shared" si="239"/>
        <v>3</v>
      </c>
      <c r="AJ163" s="38">
        <f t="shared" si="240"/>
        <v>17000</v>
      </c>
      <c r="AK163" s="39">
        <f t="shared" si="241"/>
        <v>-5.8823529411764701</v>
      </c>
      <c r="AL163" s="40">
        <f t="shared" si="242"/>
        <v>3</v>
      </c>
      <c r="AM163" s="38">
        <f t="shared" si="243"/>
        <v>17000</v>
      </c>
      <c r="AN163" s="39">
        <f t="shared" si="244"/>
        <v>0</v>
      </c>
      <c r="AO163" s="40">
        <f t="shared" si="245"/>
        <v>3</v>
      </c>
      <c r="AP163" s="38">
        <f t="shared" si="246"/>
        <v>38483.333333333336</v>
      </c>
      <c r="AQ163" s="39">
        <f t="shared" si="247"/>
        <v>-5.9333044608055499</v>
      </c>
      <c r="AR163" s="40">
        <f t="shared" si="248"/>
        <v>3</v>
      </c>
      <c r="AS163" s="38">
        <f t="shared" si="249"/>
        <v>29533.333333333332</v>
      </c>
      <c r="AT163" s="39">
        <f t="shared" si="250"/>
        <v>-1.8058690744920953</v>
      </c>
      <c r="AU163" s="40">
        <f t="shared" si="251"/>
        <v>3</v>
      </c>
      <c r="AV163" s="42">
        <f t="shared" si="254"/>
        <v>18</v>
      </c>
      <c r="AW163" s="42" t="str">
        <f t="shared" si="252"/>
        <v>AMAN</v>
      </c>
      <c r="AX163" s="42" t="str">
        <f t="shared" si="253"/>
        <v>3</v>
      </c>
    </row>
    <row r="164" spans="1:51" x14ac:dyDescent="0.35">
      <c r="A164" s="68"/>
      <c r="B164" s="68"/>
      <c r="C164" s="68"/>
      <c r="D164" s="68" t="s">
        <v>597</v>
      </c>
      <c r="E164" s="67" t="s">
        <v>597</v>
      </c>
      <c r="F164" s="74">
        <f t="shared" ref="F164:AC164" si="262">AVERAGE(F153:F163)</f>
        <v>12090.90909090909</v>
      </c>
      <c r="G164" s="74">
        <f t="shared" si="262"/>
        <v>12090.90909090909</v>
      </c>
      <c r="H164" s="74">
        <f t="shared" si="262"/>
        <v>12090.90909090909</v>
      </c>
      <c r="I164" s="74">
        <f t="shared" si="262"/>
        <v>12090.90909090909</v>
      </c>
      <c r="J164" s="74">
        <f t="shared" si="262"/>
        <v>7727.272727272727</v>
      </c>
      <c r="K164" s="74">
        <f t="shared" si="262"/>
        <v>7727.272727272727</v>
      </c>
      <c r="L164" s="74">
        <f t="shared" si="262"/>
        <v>7727.272727272727</v>
      </c>
      <c r="M164" s="74">
        <f t="shared" si="262"/>
        <v>7727.272727272727</v>
      </c>
      <c r="N164" s="74">
        <f t="shared" si="262"/>
        <v>18372.727272727272</v>
      </c>
      <c r="O164" s="74">
        <f t="shared" si="262"/>
        <v>18372.727272727272</v>
      </c>
      <c r="P164" s="74">
        <f t="shared" si="262"/>
        <v>18372.727272727272</v>
      </c>
      <c r="Q164" s="74">
        <f t="shared" si="262"/>
        <v>17372.727272727272</v>
      </c>
      <c r="R164" s="74">
        <f t="shared" si="262"/>
        <v>17545.454545454544</v>
      </c>
      <c r="S164" s="74">
        <f t="shared" si="262"/>
        <v>17545.454545454544</v>
      </c>
      <c r="T164" s="74">
        <f t="shared" si="262"/>
        <v>17545.454545454544</v>
      </c>
      <c r="U164" s="74">
        <f t="shared" si="262"/>
        <v>17545.454545454544</v>
      </c>
      <c r="V164" s="74">
        <f t="shared" si="262"/>
        <v>41540.909090909088</v>
      </c>
      <c r="W164" s="74">
        <f t="shared" si="262"/>
        <v>37790.909090909088</v>
      </c>
      <c r="X164" s="74">
        <f t="shared" si="262"/>
        <v>36390.909090909088</v>
      </c>
      <c r="Y164" s="74">
        <f t="shared" si="262"/>
        <v>36290.909090909088</v>
      </c>
      <c r="Z164" s="74">
        <f t="shared" si="262"/>
        <v>30136.363636363636</v>
      </c>
      <c r="AA164" s="74">
        <f t="shared" si="262"/>
        <v>31136.363636363636</v>
      </c>
      <c r="AB164" s="74">
        <f t="shared" si="262"/>
        <v>30736.363636363636</v>
      </c>
      <c r="AC164" s="74">
        <f t="shared" si="262"/>
        <v>30136.363636363636</v>
      </c>
      <c r="AD164" s="38">
        <f t="shared" si="234"/>
        <v>12090.90909090909</v>
      </c>
      <c r="AE164" s="39">
        <f t="shared" si="235"/>
        <v>0</v>
      </c>
      <c r="AF164" s="41">
        <f t="shared" si="236"/>
        <v>3</v>
      </c>
      <c r="AG164" s="38">
        <f t="shared" si="237"/>
        <v>7727.272727272727</v>
      </c>
      <c r="AH164" s="39">
        <f t="shared" si="238"/>
        <v>0</v>
      </c>
      <c r="AI164" s="41">
        <f t="shared" si="239"/>
        <v>3</v>
      </c>
      <c r="AJ164" s="38">
        <f t="shared" si="240"/>
        <v>18372.727272727272</v>
      </c>
      <c r="AK164" s="39">
        <f t="shared" si="241"/>
        <v>-5.4428500742206829</v>
      </c>
      <c r="AL164" s="41">
        <f t="shared" si="242"/>
        <v>3</v>
      </c>
      <c r="AM164" s="38">
        <f t="shared" si="243"/>
        <v>17545.454545454544</v>
      </c>
      <c r="AN164" s="39">
        <f t="shared" si="244"/>
        <v>0</v>
      </c>
      <c r="AO164" s="41">
        <f t="shared" si="245"/>
        <v>3</v>
      </c>
      <c r="AP164" s="38">
        <f t="shared" si="246"/>
        <v>38574.242424242424</v>
      </c>
      <c r="AQ164" s="39">
        <f t="shared" si="247"/>
        <v>-5.9193212616363633</v>
      </c>
      <c r="AR164" s="41">
        <f t="shared" si="248"/>
        <v>3</v>
      </c>
      <c r="AS164" s="38">
        <f t="shared" si="249"/>
        <v>30669.696969696972</v>
      </c>
      <c r="AT164" s="39">
        <f t="shared" si="250"/>
        <v>-1.7389586009287699</v>
      </c>
      <c r="AU164" s="41">
        <f t="shared" si="251"/>
        <v>3</v>
      </c>
      <c r="AV164" s="41">
        <f t="shared" si="254"/>
        <v>18</v>
      </c>
      <c r="AW164" s="41" t="str">
        <f t="shared" si="252"/>
        <v>AMAN</v>
      </c>
      <c r="AX164" s="41" t="str">
        <f t="shared" si="253"/>
        <v>3</v>
      </c>
      <c r="AY164" s="44"/>
    </row>
    <row r="166" spans="1:51" ht="18.5" x14ac:dyDescent="0.35">
      <c r="A166" s="213" t="s">
        <v>798</v>
      </c>
      <c r="B166" s="196"/>
      <c r="C166" s="196"/>
      <c r="D166" s="196"/>
      <c r="E166" s="196"/>
      <c r="F166" s="60"/>
      <c r="G166" s="60"/>
      <c r="H166" s="61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2"/>
      <c r="AE166" s="63"/>
      <c r="AF166" s="60"/>
      <c r="AG166" s="62"/>
      <c r="AH166" s="63"/>
      <c r="AI166" s="60"/>
      <c r="AJ166" s="62"/>
      <c r="AK166" s="63"/>
      <c r="AL166" s="60"/>
      <c r="AM166" s="62"/>
      <c r="AN166" s="63"/>
      <c r="AO166" s="60"/>
      <c r="AP166" s="62"/>
      <c r="AQ166" s="63"/>
      <c r="AR166" s="60"/>
      <c r="AS166" s="62"/>
      <c r="AT166" s="63"/>
      <c r="AU166" s="60"/>
    </row>
    <row r="167" spans="1:51" x14ac:dyDescent="0.35">
      <c r="A167" s="66"/>
      <c r="B167" s="76"/>
      <c r="C167" s="66"/>
      <c r="D167" s="66"/>
      <c r="E167" s="66"/>
      <c r="F167" s="66"/>
      <c r="G167" s="66"/>
      <c r="H167" s="61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2"/>
      <c r="AE167" s="63"/>
      <c r="AF167" s="66"/>
      <c r="AG167" s="62"/>
      <c r="AH167" s="63"/>
      <c r="AI167" s="66"/>
      <c r="AJ167" s="62"/>
      <c r="AK167" s="63"/>
      <c r="AL167" s="66"/>
      <c r="AM167" s="62"/>
      <c r="AN167" s="63"/>
      <c r="AO167" s="66"/>
      <c r="AP167" s="62"/>
      <c r="AQ167" s="63"/>
      <c r="AR167" s="66"/>
      <c r="AS167" s="62"/>
      <c r="AT167" s="63"/>
      <c r="AU167" s="66"/>
    </row>
    <row r="168" spans="1:51" s="36" customFormat="1" ht="31.15" customHeight="1" x14ac:dyDescent="0.35">
      <c r="A168" s="308" t="s">
        <v>1</v>
      </c>
      <c r="B168" s="309" t="s">
        <v>602</v>
      </c>
      <c r="C168" s="310" t="s">
        <v>3</v>
      </c>
      <c r="D168" s="313" t="s">
        <v>600</v>
      </c>
      <c r="E168" s="316" t="s">
        <v>601</v>
      </c>
      <c r="F168" s="323" t="s">
        <v>564</v>
      </c>
      <c r="G168" s="324"/>
      <c r="H168" s="324"/>
      <c r="I168" s="323" t="s">
        <v>8</v>
      </c>
      <c r="J168" s="325" t="s">
        <v>565</v>
      </c>
      <c r="K168" s="326"/>
      <c r="L168" s="326"/>
      <c r="M168" s="325" t="s">
        <v>8</v>
      </c>
      <c r="N168" s="303" t="s">
        <v>566</v>
      </c>
      <c r="O168" s="304"/>
      <c r="P168" s="304"/>
      <c r="Q168" s="303" t="s">
        <v>8</v>
      </c>
      <c r="R168" s="319" t="s">
        <v>567</v>
      </c>
      <c r="S168" s="320"/>
      <c r="T168" s="320"/>
      <c r="U168" s="319" t="s">
        <v>8</v>
      </c>
      <c r="V168" s="321" t="s">
        <v>568</v>
      </c>
      <c r="W168" s="322"/>
      <c r="X168" s="322"/>
      <c r="Y168" s="321" t="s">
        <v>8</v>
      </c>
      <c r="Z168" s="297" t="s">
        <v>569</v>
      </c>
      <c r="AA168" s="306"/>
      <c r="AB168" s="306"/>
      <c r="AC168" s="297" t="s">
        <v>8</v>
      </c>
      <c r="AD168" s="299" t="s">
        <v>570</v>
      </c>
      <c r="AE168" s="300"/>
      <c r="AF168" s="301"/>
      <c r="AG168" s="299" t="s">
        <v>571</v>
      </c>
      <c r="AH168" s="300"/>
      <c r="AI168" s="301"/>
      <c r="AJ168" s="299" t="s">
        <v>572</v>
      </c>
      <c r="AK168" s="300"/>
      <c r="AL168" s="301"/>
      <c r="AM168" s="299" t="s">
        <v>573</v>
      </c>
      <c r="AN168" s="300"/>
      <c r="AO168" s="301"/>
      <c r="AP168" s="299" t="s">
        <v>574</v>
      </c>
      <c r="AQ168" s="300"/>
      <c r="AR168" s="301"/>
      <c r="AS168" s="299" t="s">
        <v>575</v>
      </c>
      <c r="AT168" s="300"/>
      <c r="AU168" s="301"/>
      <c r="AV168" s="305" t="s">
        <v>576</v>
      </c>
      <c r="AW168" s="305"/>
      <c r="AX168" s="305"/>
    </row>
    <row r="169" spans="1:51" s="36" customFormat="1" ht="15.5" x14ac:dyDescent="0.35">
      <c r="A169" s="308"/>
      <c r="B169" s="309"/>
      <c r="C169" s="311"/>
      <c r="D169" s="314"/>
      <c r="E169" s="317"/>
      <c r="F169" s="324"/>
      <c r="G169" s="324"/>
      <c r="H169" s="324"/>
      <c r="I169" s="323"/>
      <c r="J169" s="326"/>
      <c r="K169" s="326"/>
      <c r="L169" s="326"/>
      <c r="M169" s="325"/>
      <c r="N169" s="304"/>
      <c r="O169" s="304"/>
      <c r="P169" s="304"/>
      <c r="Q169" s="303"/>
      <c r="R169" s="320"/>
      <c r="S169" s="320"/>
      <c r="T169" s="320"/>
      <c r="U169" s="319"/>
      <c r="V169" s="322"/>
      <c r="W169" s="322"/>
      <c r="X169" s="322"/>
      <c r="Y169" s="321"/>
      <c r="Z169" s="306"/>
      <c r="AA169" s="306"/>
      <c r="AB169" s="306"/>
      <c r="AC169" s="297"/>
      <c r="AD169" s="298" t="s">
        <v>577</v>
      </c>
      <c r="AE169" s="302" t="s">
        <v>11</v>
      </c>
      <c r="AF169" s="298" t="s">
        <v>12</v>
      </c>
      <c r="AG169" s="298" t="s">
        <v>577</v>
      </c>
      <c r="AH169" s="302" t="s">
        <v>11</v>
      </c>
      <c r="AI169" s="298" t="s">
        <v>12</v>
      </c>
      <c r="AJ169" s="298" t="s">
        <v>577</v>
      </c>
      <c r="AK169" s="302" t="s">
        <v>11</v>
      </c>
      <c r="AL169" s="298" t="s">
        <v>12</v>
      </c>
      <c r="AM169" s="298" t="s">
        <v>577</v>
      </c>
      <c r="AN169" s="302" t="s">
        <v>11</v>
      </c>
      <c r="AO169" s="298" t="s">
        <v>12</v>
      </c>
      <c r="AP169" s="298" t="s">
        <v>577</v>
      </c>
      <c r="AQ169" s="302" t="s">
        <v>11</v>
      </c>
      <c r="AR169" s="298" t="s">
        <v>12</v>
      </c>
      <c r="AS169" s="298" t="s">
        <v>577</v>
      </c>
      <c r="AT169" s="302" t="s">
        <v>11</v>
      </c>
      <c r="AU169" s="298" t="s">
        <v>12</v>
      </c>
      <c r="AV169" s="305"/>
      <c r="AW169" s="305"/>
      <c r="AX169" s="305"/>
    </row>
    <row r="170" spans="1:51" s="36" customFormat="1" ht="15.5" x14ac:dyDescent="0.35">
      <c r="A170" s="308"/>
      <c r="B170" s="309"/>
      <c r="C170" s="312"/>
      <c r="D170" s="315"/>
      <c r="E170" s="318"/>
      <c r="F170" s="71">
        <v>45474</v>
      </c>
      <c r="G170" s="71">
        <v>45505</v>
      </c>
      <c r="H170" s="71">
        <v>45536</v>
      </c>
      <c r="I170" s="71">
        <v>45566</v>
      </c>
      <c r="J170" s="71">
        <v>45474</v>
      </c>
      <c r="K170" s="71">
        <v>45505</v>
      </c>
      <c r="L170" s="71">
        <v>45536</v>
      </c>
      <c r="M170" s="71">
        <v>45566</v>
      </c>
      <c r="N170" s="71">
        <v>45474</v>
      </c>
      <c r="O170" s="71">
        <v>45505</v>
      </c>
      <c r="P170" s="71">
        <v>45536</v>
      </c>
      <c r="Q170" s="71">
        <v>45566</v>
      </c>
      <c r="R170" s="71">
        <v>45474</v>
      </c>
      <c r="S170" s="71">
        <v>45505</v>
      </c>
      <c r="T170" s="71">
        <v>45536</v>
      </c>
      <c r="U170" s="71">
        <v>45566</v>
      </c>
      <c r="V170" s="71">
        <v>45474</v>
      </c>
      <c r="W170" s="71">
        <v>45505</v>
      </c>
      <c r="X170" s="71">
        <v>45536</v>
      </c>
      <c r="Y170" s="71">
        <v>45566</v>
      </c>
      <c r="Z170" s="71">
        <v>45474</v>
      </c>
      <c r="AA170" s="71">
        <v>45505</v>
      </c>
      <c r="AB170" s="71">
        <v>45536</v>
      </c>
      <c r="AC170" s="71">
        <v>45566</v>
      </c>
      <c r="AD170" s="298"/>
      <c r="AE170" s="302"/>
      <c r="AF170" s="298"/>
      <c r="AG170" s="298"/>
      <c r="AH170" s="302"/>
      <c r="AI170" s="298"/>
      <c r="AJ170" s="298"/>
      <c r="AK170" s="302"/>
      <c r="AL170" s="298"/>
      <c r="AM170" s="298"/>
      <c r="AN170" s="302"/>
      <c r="AO170" s="298"/>
      <c r="AP170" s="298"/>
      <c r="AQ170" s="302"/>
      <c r="AR170" s="298"/>
      <c r="AS170" s="298"/>
      <c r="AT170" s="302"/>
      <c r="AU170" s="298"/>
      <c r="AV170" s="59" t="s">
        <v>578</v>
      </c>
      <c r="AW170" s="59" t="s">
        <v>579</v>
      </c>
      <c r="AX170" s="59" t="s">
        <v>580</v>
      </c>
      <c r="AY170" s="43"/>
    </row>
    <row r="171" spans="1:51" x14ac:dyDescent="0.35">
      <c r="A171" s="8">
        <v>1</v>
      </c>
      <c r="B171" s="9">
        <v>6306</v>
      </c>
      <c r="C171" s="10" t="s">
        <v>603</v>
      </c>
      <c r="D171" s="81">
        <v>6306010</v>
      </c>
      <c r="E171" s="93" t="s">
        <v>639</v>
      </c>
      <c r="F171" s="88">
        <f>F175</f>
        <v>11500</v>
      </c>
      <c r="G171" s="88">
        <f>G175</f>
        <v>11500</v>
      </c>
      <c r="H171" s="88">
        <f>H175</f>
        <v>11500</v>
      </c>
      <c r="I171" s="88">
        <f>I175</f>
        <v>11500</v>
      </c>
      <c r="J171" s="72">
        <f>J175+2000</f>
        <v>8000</v>
      </c>
      <c r="K171" s="72">
        <f>K175+2000</f>
        <v>8000</v>
      </c>
      <c r="L171" s="72">
        <f>L175+2000</f>
        <v>8000</v>
      </c>
      <c r="M171" s="72">
        <f>M175+2000</f>
        <v>8000</v>
      </c>
      <c r="N171" s="72">
        <f>N175+1000</f>
        <v>19000</v>
      </c>
      <c r="O171" s="72">
        <f>O175+1000</f>
        <v>19000</v>
      </c>
      <c r="P171" s="72">
        <f>P175+1000</f>
        <v>18000</v>
      </c>
      <c r="Q171" s="72">
        <f>Q175+1000</f>
        <v>18300</v>
      </c>
      <c r="R171" s="72">
        <f>R175+500</f>
        <v>17500</v>
      </c>
      <c r="S171" s="72">
        <f>S175+500</f>
        <v>17500</v>
      </c>
      <c r="T171" s="72">
        <f>T175+500</f>
        <v>17500</v>
      </c>
      <c r="U171" s="72">
        <f>U175+500</f>
        <v>17500</v>
      </c>
      <c r="V171" s="72">
        <f>V175+1000</f>
        <v>37700</v>
      </c>
      <c r="W171" s="72">
        <f>W175+1000</f>
        <v>36300</v>
      </c>
      <c r="X171" s="72">
        <f>X175+1000</f>
        <v>36200</v>
      </c>
      <c r="Y171" s="72">
        <f>Y175+1000</f>
        <v>36850</v>
      </c>
      <c r="Z171" s="72">
        <f>Z175+500</f>
        <v>31500</v>
      </c>
      <c r="AA171" s="72">
        <f>AA175+500</f>
        <v>31100</v>
      </c>
      <c r="AB171" s="72">
        <f>AB175+500</f>
        <v>30500</v>
      </c>
      <c r="AC171" s="72">
        <f>AC175+500</f>
        <v>30500</v>
      </c>
      <c r="AD171" s="38">
        <f t="shared" ref="AD171:AD182" si="263">IF(ISERROR(AVERAGE(F171:H171)),0,AVERAGE(F171:H171))</f>
        <v>11500</v>
      </c>
      <c r="AE171" s="39">
        <f t="shared" ref="AE171:AE182" si="264">IF(ISERROR(((I171-AD171)/AD171)*100),0,((I171-AD171)/AD171)*100)</f>
        <v>0</v>
      </c>
      <c r="AF171" s="40">
        <f t="shared" ref="AF171:AF182" si="265">IF(AE171="","",IF(AE171&gt;10,1,IF(AE171&lt;5,3,2)))</f>
        <v>3</v>
      </c>
      <c r="AG171" s="38">
        <f t="shared" ref="AG171:AG182" si="266">IF(ISERROR(AVERAGE(J171:L171)),0,AVERAGE(J171:L171))</f>
        <v>8000</v>
      </c>
      <c r="AH171" s="39">
        <f t="shared" ref="AH171:AH182" si="267">IF(ISERROR(((M171-AG171)/AG171)*100),0,((M171-AG171)/AG171)*100)</f>
        <v>0</v>
      </c>
      <c r="AI171" s="40">
        <f t="shared" ref="AI171:AI182" si="268">IF(AH171="","",IF(AH171&gt;15,1,IF(AH171&lt;5,3,2)))</f>
        <v>3</v>
      </c>
      <c r="AJ171" s="38">
        <f t="shared" ref="AJ171:AJ182" si="269">IF(ISERROR(AVERAGE(N171:P171)),0,AVERAGE(N171:P171))</f>
        <v>18666.666666666668</v>
      </c>
      <c r="AK171" s="39">
        <f t="shared" ref="AK171:AK182" si="270">IF(ISERROR(((Q171-AJ171)/AJ171)*100),0,((Q171-AJ171)/AJ171)*100)</f>
        <v>-1.9642857142857204</v>
      </c>
      <c r="AL171" s="40">
        <f t="shared" ref="AL171:AL182" si="271">IF(AK171="","",IF(AK171&gt;15,1,IF(AK171&lt;5,3,2)))</f>
        <v>3</v>
      </c>
      <c r="AM171" s="38">
        <f t="shared" ref="AM171:AM182" si="272">IF(ISERROR(AVERAGE(R171:T171)),0,AVERAGE(R171:T171))</f>
        <v>17500</v>
      </c>
      <c r="AN171" s="39">
        <f t="shared" ref="AN171:AN182" si="273">IF(ISERROR(((U171-AM171)/AM171)*100),0,((U171-AM171)/AM171)*100)</f>
        <v>0</v>
      </c>
      <c r="AO171" s="40">
        <f t="shared" ref="AO171:AO182" si="274">IF(AN171="","",IF(AN171&gt;15,1,IF(AN171&lt;5,3,2)))</f>
        <v>3</v>
      </c>
      <c r="AP171" s="38">
        <f t="shared" ref="AP171:AP182" si="275">IF(ISERROR(AVERAGE(V171:X171)),0,AVERAGE(V171:X171))</f>
        <v>36733.333333333336</v>
      </c>
      <c r="AQ171" s="39">
        <f t="shared" ref="AQ171:AQ182" si="276">IF(ISERROR(((Y171-AP171)/AP171)*100),0,((Y171-AP171)/AP171)*100)</f>
        <v>0.31760435571687179</v>
      </c>
      <c r="AR171" s="40">
        <f t="shared" ref="AR171:AR182" si="277">IF(AQ171="","",IF(AQ171&gt;15,1,IF(AQ171&lt;5,3,2)))</f>
        <v>3</v>
      </c>
      <c r="AS171" s="38">
        <f t="shared" ref="AS171:AS182" si="278">IF(ISERROR(AVERAGE(Z171:AB171)),0,AVERAGE(Z171:AB171))</f>
        <v>31033.333333333332</v>
      </c>
      <c r="AT171" s="39">
        <f t="shared" ref="AT171:AT182" si="279">IF(ISERROR(((AC171-AS171)/AS171)*100),0,((AC171-AS171)/AS171)*100)</f>
        <v>-1.7185821697099855</v>
      </c>
      <c r="AU171" s="40">
        <f t="shared" ref="AU171:AU182" si="280">IF(AT171="","",IF(AT171&gt;15,1,IF(AT171&lt;5,3,2)))</f>
        <v>3</v>
      </c>
      <c r="AV171" s="42">
        <f>IF(ISERROR(AF171+AI171+AL171+AO171+AR171+AU171),"",AF171+AI171+AL171+AO171+AR171+AU171)</f>
        <v>18</v>
      </c>
      <c r="AW171" s="42" t="str">
        <f t="shared" ref="AW171:AW182" si="281">IF(AV171="","",IF(AV171&lt;=9,"RENTAN",IF(AV171&gt;13,"AMAN","WASPADA")))</f>
        <v>AMAN</v>
      </c>
      <c r="AX171" s="42" t="str">
        <f t="shared" ref="AX171:AX182" si="282">IF(AW171="","",IF(AW171="AMAN","3",IF(AW171="RENTAN","1","2")))</f>
        <v>3</v>
      </c>
    </row>
    <row r="172" spans="1:51" x14ac:dyDescent="0.35">
      <c r="A172" s="8">
        <v>2</v>
      </c>
      <c r="B172" s="9">
        <v>6306</v>
      </c>
      <c r="C172" s="10" t="s">
        <v>603</v>
      </c>
      <c r="D172" s="81">
        <v>6306020</v>
      </c>
      <c r="E172" s="93" t="s">
        <v>640</v>
      </c>
      <c r="F172" s="88">
        <f>F175+2000</f>
        <v>13500</v>
      </c>
      <c r="G172" s="88">
        <f>G175+2000</f>
        <v>13500</v>
      </c>
      <c r="H172" s="88">
        <f>H175+2000</f>
        <v>13500</v>
      </c>
      <c r="I172" s="88">
        <f>I175+2000</f>
        <v>13500</v>
      </c>
      <c r="J172" s="72">
        <f>J175+2500</f>
        <v>8500</v>
      </c>
      <c r="K172" s="72">
        <f>K175+2500</f>
        <v>8500</v>
      </c>
      <c r="L172" s="72">
        <f>L175+2500</f>
        <v>8500</v>
      </c>
      <c r="M172" s="72">
        <f>M175+2500</f>
        <v>8500</v>
      </c>
      <c r="N172" s="72">
        <f>N175+2000</f>
        <v>20000</v>
      </c>
      <c r="O172" s="72">
        <f>O175+2000</f>
        <v>20000</v>
      </c>
      <c r="P172" s="72">
        <f>P175+2000</f>
        <v>19000</v>
      </c>
      <c r="Q172" s="72">
        <f>Q175+2000</f>
        <v>19300</v>
      </c>
      <c r="R172" s="72">
        <f>R175+2500</f>
        <v>19500</v>
      </c>
      <c r="S172" s="72">
        <f>S175+2500</f>
        <v>19500</v>
      </c>
      <c r="T172" s="72">
        <f>T175+2500</f>
        <v>19500</v>
      </c>
      <c r="U172" s="72">
        <f>U175+2500</f>
        <v>19500</v>
      </c>
      <c r="V172" s="72">
        <f>V175+2000</f>
        <v>38700</v>
      </c>
      <c r="W172" s="72">
        <f>W175+2000</f>
        <v>37300</v>
      </c>
      <c r="X172" s="72">
        <f>X175+2000</f>
        <v>37200</v>
      </c>
      <c r="Y172" s="72">
        <f>Y175+2000</f>
        <v>37850</v>
      </c>
      <c r="Z172" s="72">
        <f>Z175+1000</f>
        <v>32000</v>
      </c>
      <c r="AA172" s="72">
        <f>AA175+1000</f>
        <v>31600</v>
      </c>
      <c r="AB172" s="72">
        <f>AB175+1000</f>
        <v>31000</v>
      </c>
      <c r="AC172" s="72">
        <f>AC175+1000</f>
        <v>31000</v>
      </c>
      <c r="AD172" s="38">
        <f t="shared" si="263"/>
        <v>13500</v>
      </c>
      <c r="AE172" s="39">
        <f t="shared" si="264"/>
        <v>0</v>
      </c>
      <c r="AF172" s="40">
        <f t="shared" si="265"/>
        <v>3</v>
      </c>
      <c r="AG172" s="38">
        <f t="shared" si="266"/>
        <v>8500</v>
      </c>
      <c r="AH172" s="39">
        <f t="shared" si="267"/>
        <v>0</v>
      </c>
      <c r="AI172" s="40">
        <f t="shared" si="268"/>
        <v>3</v>
      </c>
      <c r="AJ172" s="38">
        <f t="shared" si="269"/>
        <v>19666.666666666668</v>
      </c>
      <c r="AK172" s="39">
        <f t="shared" si="270"/>
        <v>-1.8644067796610229</v>
      </c>
      <c r="AL172" s="40">
        <f t="shared" si="271"/>
        <v>3</v>
      </c>
      <c r="AM172" s="38">
        <f t="shared" si="272"/>
        <v>19500</v>
      </c>
      <c r="AN172" s="39">
        <f t="shared" si="273"/>
        <v>0</v>
      </c>
      <c r="AO172" s="40">
        <f t="shared" si="274"/>
        <v>3</v>
      </c>
      <c r="AP172" s="38">
        <f t="shared" si="275"/>
        <v>37733.333333333336</v>
      </c>
      <c r="AQ172" s="39">
        <f t="shared" si="276"/>
        <v>0.30918727915193706</v>
      </c>
      <c r="AR172" s="40">
        <f t="shared" si="277"/>
        <v>3</v>
      </c>
      <c r="AS172" s="38">
        <f t="shared" si="278"/>
        <v>31533.333333333332</v>
      </c>
      <c r="AT172" s="39">
        <f t="shared" si="279"/>
        <v>-1.6913319238900597</v>
      </c>
      <c r="AU172" s="40">
        <f t="shared" si="280"/>
        <v>3</v>
      </c>
      <c r="AV172" s="42">
        <f t="shared" ref="AV172:AV182" si="283">IF(ISERROR(AF172+AI172+AL172+AO172+AR172+AU172),"",AF172+AI172+AL172+AO172+AR172+AU172)</f>
        <v>18</v>
      </c>
      <c r="AW172" s="42" t="str">
        <f t="shared" si="281"/>
        <v>AMAN</v>
      </c>
      <c r="AX172" s="42" t="str">
        <f t="shared" si="282"/>
        <v>3</v>
      </c>
    </row>
    <row r="173" spans="1:51" x14ac:dyDescent="0.35">
      <c r="A173" s="8">
        <v>3</v>
      </c>
      <c r="B173" s="9">
        <v>6306</v>
      </c>
      <c r="C173" s="10" t="s">
        <v>603</v>
      </c>
      <c r="D173" s="81">
        <v>6306030</v>
      </c>
      <c r="E173" s="93" t="s">
        <v>641</v>
      </c>
      <c r="F173" s="88">
        <f t="shared" ref="F173:M173" si="284">F175</f>
        <v>11500</v>
      </c>
      <c r="G173" s="88">
        <f t="shared" si="284"/>
        <v>11500</v>
      </c>
      <c r="H173" s="88">
        <f t="shared" si="284"/>
        <v>11500</v>
      </c>
      <c r="I173" s="88">
        <f t="shared" si="284"/>
        <v>11500</v>
      </c>
      <c r="J173" s="72">
        <f t="shared" si="284"/>
        <v>6000</v>
      </c>
      <c r="K173" s="72">
        <f t="shared" si="284"/>
        <v>6000</v>
      </c>
      <c r="L173" s="72">
        <f t="shared" si="284"/>
        <v>6000</v>
      </c>
      <c r="M173" s="72">
        <f t="shared" si="284"/>
        <v>6000</v>
      </c>
      <c r="N173" s="72">
        <f>N175+100</f>
        <v>18100</v>
      </c>
      <c r="O173" s="72">
        <f>O175+100</f>
        <v>18100</v>
      </c>
      <c r="P173" s="72">
        <f>P175+100</f>
        <v>17100</v>
      </c>
      <c r="Q173" s="72">
        <f>Q175+100</f>
        <v>17400</v>
      </c>
      <c r="R173" s="72">
        <f>R175+500</f>
        <v>17500</v>
      </c>
      <c r="S173" s="72">
        <f>S175+500</f>
        <v>17500</v>
      </c>
      <c r="T173" s="72">
        <f>T175+500</f>
        <v>17500</v>
      </c>
      <c r="U173" s="72">
        <f>U175+500</f>
        <v>17500</v>
      </c>
      <c r="V173" s="72">
        <f>V175+1000</f>
        <v>37700</v>
      </c>
      <c r="W173" s="72">
        <f>W175+1000</f>
        <v>36300</v>
      </c>
      <c r="X173" s="72">
        <f>X175+1000</f>
        <v>36200</v>
      </c>
      <c r="Y173" s="72">
        <f>Y175+1000</f>
        <v>36850</v>
      </c>
      <c r="Z173" s="72">
        <f>Z175+500</f>
        <v>31500</v>
      </c>
      <c r="AA173" s="72">
        <f>AA175+500</f>
        <v>31100</v>
      </c>
      <c r="AB173" s="72">
        <f>AB175+500</f>
        <v>30500</v>
      </c>
      <c r="AC173" s="72">
        <f>AC175+500</f>
        <v>30500</v>
      </c>
      <c r="AD173" s="38">
        <f t="shared" si="263"/>
        <v>11500</v>
      </c>
      <c r="AE173" s="39">
        <f t="shared" si="264"/>
        <v>0</v>
      </c>
      <c r="AF173" s="40">
        <f t="shared" si="265"/>
        <v>3</v>
      </c>
      <c r="AG173" s="38">
        <f t="shared" si="266"/>
        <v>6000</v>
      </c>
      <c r="AH173" s="39">
        <f t="shared" si="267"/>
        <v>0</v>
      </c>
      <c r="AI173" s="40">
        <f t="shared" si="268"/>
        <v>3</v>
      </c>
      <c r="AJ173" s="38">
        <f t="shared" si="269"/>
        <v>17766.666666666668</v>
      </c>
      <c r="AK173" s="39">
        <f t="shared" si="270"/>
        <v>-2.0637898686679241</v>
      </c>
      <c r="AL173" s="40">
        <f t="shared" si="271"/>
        <v>3</v>
      </c>
      <c r="AM173" s="38">
        <f t="shared" si="272"/>
        <v>17500</v>
      </c>
      <c r="AN173" s="39">
        <f t="shared" si="273"/>
        <v>0</v>
      </c>
      <c r="AO173" s="40">
        <f t="shared" si="274"/>
        <v>3</v>
      </c>
      <c r="AP173" s="38">
        <f t="shared" si="275"/>
        <v>36733.333333333336</v>
      </c>
      <c r="AQ173" s="39">
        <f t="shared" si="276"/>
        <v>0.31760435571687179</v>
      </c>
      <c r="AR173" s="40">
        <f t="shared" si="277"/>
        <v>3</v>
      </c>
      <c r="AS173" s="38">
        <f t="shared" si="278"/>
        <v>31033.333333333332</v>
      </c>
      <c r="AT173" s="39">
        <f t="shared" si="279"/>
        <v>-1.7185821697099855</v>
      </c>
      <c r="AU173" s="40">
        <f t="shared" si="280"/>
        <v>3</v>
      </c>
      <c r="AV173" s="42">
        <f t="shared" si="283"/>
        <v>18</v>
      </c>
      <c r="AW173" s="42" t="str">
        <f t="shared" si="281"/>
        <v>AMAN</v>
      </c>
      <c r="AX173" s="42" t="str">
        <f t="shared" si="282"/>
        <v>3</v>
      </c>
    </row>
    <row r="174" spans="1:51" x14ac:dyDescent="0.35">
      <c r="A174" s="8">
        <v>4</v>
      </c>
      <c r="B174" s="9">
        <v>6306</v>
      </c>
      <c r="C174" s="10" t="s">
        <v>603</v>
      </c>
      <c r="D174" s="81">
        <v>6306040</v>
      </c>
      <c r="E174" s="93" t="s">
        <v>642</v>
      </c>
      <c r="F174" s="88">
        <f>F175+500</f>
        <v>12000</v>
      </c>
      <c r="G174" s="88">
        <f>G175+500</f>
        <v>12000</v>
      </c>
      <c r="H174" s="88">
        <f>H175+500</f>
        <v>12000</v>
      </c>
      <c r="I174" s="88">
        <f>I175+500</f>
        <v>12000</v>
      </c>
      <c r="J174" s="72">
        <f>J175+2000</f>
        <v>8000</v>
      </c>
      <c r="K174" s="72">
        <f>K175+2000</f>
        <v>8000</v>
      </c>
      <c r="L174" s="72">
        <f>L175+2000</f>
        <v>8000</v>
      </c>
      <c r="M174" s="72">
        <f>M175+2000</f>
        <v>8000</v>
      </c>
      <c r="N174" s="72">
        <f t="shared" ref="N174:AC174" si="285">N175</f>
        <v>18000</v>
      </c>
      <c r="O174" s="72">
        <f t="shared" si="285"/>
        <v>18000</v>
      </c>
      <c r="P174" s="72">
        <f t="shared" si="285"/>
        <v>17000</v>
      </c>
      <c r="Q174" s="72">
        <f t="shared" si="285"/>
        <v>17300</v>
      </c>
      <c r="R174" s="72">
        <f t="shared" si="285"/>
        <v>17000</v>
      </c>
      <c r="S174" s="72">
        <f t="shared" si="285"/>
        <v>17000</v>
      </c>
      <c r="T174" s="72">
        <f t="shared" si="285"/>
        <v>17000</v>
      </c>
      <c r="U174" s="72">
        <f t="shared" si="285"/>
        <v>17000</v>
      </c>
      <c r="V174" s="72">
        <f t="shared" si="285"/>
        <v>36700</v>
      </c>
      <c r="W174" s="72">
        <f t="shared" si="285"/>
        <v>35300</v>
      </c>
      <c r="X174" s="72">
        <f t="shared" si="285"/>
        <v>35200</v>
      </c>
      <c r="Y174" s="72">
        <f t="shared" si="285"/>
        <v>35850</v>
      </c>
      <c r="Z174" s="72">
        <f t="shared" si="285"/>
        <v>31000</v>
      </c>
      <c r="AA174" s="72">
        <f t="shared" si="285"/>
        <v>30600</v>
      </c>
      <c r="AB174" s="72">
        <f t="shared" si="285"/>
        <v>30000</v>
      </c>
      <c r="AC174" s="72">
        <f t="shared" si="285"/>
        <v>30000</v>
      </c>
      <c r="AD174" s="38">
        <f t="shared" si="263"/>
        <v>12000</v>
      </c>
      <c r="AE174" s="39">
        <f t="shared" si="264"/>
        <v>0</v>
      </c>
      <c r="AF174" s="40">
        <f t="shared" si="265"/>
        <v>3</v>
      </c>
      <c r="AG174" s="38">
        <f t="shared" si="266"/>
        <v>8000</v>
      </c>
      <c r="AH174" s="39">
        <f t="shared" si="267"/>
        <v>0</v>
      </c>
      <c r="AI174" s="40">
        <f t="shared" si="268"/>
        <v>3</v>
      </c>
      <c r="AJ174" s="38">
        <f t="shared" si="269"/>
        <v>17666.666666666668</v>
      </c>
      <c r="AK174" s="39">
        <f t="shared" si="270"/>
        <v>-2.0754716981132142</v>
      </c>
      <c r="AL174" s="40">
        <f t="shared" si="271"/>
        <v>3</v>
      </c>
      <c r="AM174" s="38">
        <f t="shared" si="272"/>
        <v>17000</v>
      </c>
      <c r="AN174" s="39">
        <f t="shared" si="273"/>
        <v>0</v>
      </c>
      <c r="AO174" s="40">
        <f t="shared" si="274"/>
        <v>3</v>
      </c>
      <c r="AP174" s="38">
        <f t="shared" si="275"/>
        <v>35733.333333333336</v>
      </c>
      <c r="AQ174" s="39">
        <f t="shared" si="276"/>
        <v>0.32649253731342603</v>
      </c>
      <c r="AR174" s="40">
        <f t="shared" si="277"/>
        <v>3</v>
      </c>
      <c r="AS174" s="38">
        <f t="shared" si="278"/>
        <v>30533.333333333332</v>
      </c>
      <c r="AT174" s="39">
        <f t="shared" si="279"/>
        <v>-1.7467248908296904</v>
      </c>
      <c r="AU174" s="40">
        <f t="shared" si="280"/>
        <v>3</v>
      </c>
      <c r="AV174" s="42">
        <f t="shared" si="283"/>
        <v>18</v>
      </c>
      <c r="AW174" s="42" t="str">
        <f t="shared" si="281"/>
        <v>AMAN</v>
      </c>
      <c r="AX174" s="42" t="str">
        <f t="shared" si="282"/>
        <v>3</v>
      </c>
    </row>
    <row r="175" spans="1:51" s="211" customFormat="1" x14ac:dyDescent="0.35">
      <c r="A175" s="200">
        <v>5</v>
      </c>
      <c r="B175" s="201">
        <v>6306</v>
      </c>
      <c r="C175" s="202" t="s">
        <v>603</v>
      </c>
      <c r="D175" s="203">
        <v>6306050</v>
      </c>
      <c r="E175" s="204" t="s">
        <v>643</v>
      </c>
      <c r="F175" s="205">
        <v>11500</v>
      </c>
      <c r="G175" s="205">
        <v>11500</v>
      </c>
      <c r="H175" s="205">
        <v>11500</v>
      </c>
      <c r="I175" s="205">
        <v>11500</v>
      </c>
      <c r="J175" s="206">
        <v>6000</v>
      </c>
      <c r="K175" s="206">
        <v>6000</v>
      </c>
      <c r="L175" s="206">
        <v>6000</v>
      </c>
      <c r="M175" s="206">
        <v>6000</v>
      </c>
      <c r="N175" s="206">
        <v>18000</v>
      </c>
      <c r="O175" s="206">
        <v>18000</v>
      </c>
      <c r="P175" s="206">
        <v>17000</v>
      </c>
      <c r="Q175" s="206">
        <v>17300</v>
      </c>
      <c r="R175" s="206">
        <v>17000</v>
      </c>
      <c r="S175" s="206">
        <v>17000</v>
      </c>
      <c r="T175" s="206">
        <v>17000</v>
      </c>
      <c r="U175" s="206">
        <v>17000</v>
      </c>
      <c r="V175" s="206">
        <v>36700</v>
      </c>
      <c r="W175" s="206">
        <v>35300</v>
      </c>
      <c r="X175" s="206">
        <v>35200</v>
      </c>
      <c r="Y175" s="206">
        <v>35850</v>
      </c>
      <c r="Z175" s="206">
        <v>31000</v>
      </c>
      <c r="AA175" s="206">
        <v>30600</v>
      </c>
      <c r="AB175" s="206">
        <v>30000</v>
      </c>
      <c r="AC175" s="206">
        <v>30000</v>
      </c>
      <c r="AD175" s="207">
        <f t="shared" si="263"/>
        <v>11500</v>
      </c>
      <c r="AE175" s="208">
        <f t="shared" si="264"/>
        <v>0</v>
      </c>
      <c r="AF175" s="209">
        <f t="shared" si="265"/>
        <v>3</v>
      </c>
      <c r="AG175" s="207">
        <f t="shared" si="266"/>
        <v>6000</v>
      </c>
      <c r="AH175" s="208">
        <f t="shared" si="267"/>
        <v>0</v>
      </c>
      <c r="AI175" s="209">
        <f t="shared" si="268"/>
        <v>3</v>
      </c>
      <c r="AJ175" s="207">
        <f t="shared" si="269"/>
        <v>17666.666666666668</v>
      </c>
      <c r="AK175" s="208">
        <f t="shared" si="270"/>
        <v>-2.0754716981132142</v>
      </c>
      <c r="AL175" s="209">
        <f t="shared" si="271"/>
        <v>3</v>
      </c>
      <c r="AM175" s="207">
        <f t="shared" si="272"/>
        <v>17000</v>
      </c>
      <c r="AN175" s="208">
        <f t="shared" si="273"/>
        <v>0</v>
      </c>
      <c r="AO175" s="209">
        <f t="shared" si="274"/>
        <v>3</v>
      </c>
      <c r="AP175" s="207">
        <f t="shared" si="275"/>
        <v>35733.333333333336</v>
      </c>
      <c r="AQ175" s="208">
        <f t="shared" si="276"/>
        <v>0.32649253731342603</v>
      </c>
      <c r="AR175" s="209">
        <f t="shared" si="277"/>
        <v>3</v>
      </c>
      <c r="AS175" s="207">
        <f t="shared" si="278"/>
        <v>30533.333333333332</v>
      </c>
      <c r="AT175" s="208">
        <f t="shared" si="279"/>
        <v>-1.7467248908296904</v>
      </c>
      <c r="AU175" s="209">
        <f t="shared" si="280"/>
        <v>3</v>
      </c>
      <c r="AV175" s="210">
        <f t="shared" si="283"/>
        <v>18</v>
      </c>
      <c r="AW175" s="210" t="str">
        <f t="shared" si="281"/>
        <v>AMAN</v>
      </c>
      <c r="AX175" s="210" t="str">
        <f t="shared" si="282"/>
        <v>3</v>
      </c>
    </row>
    <row r="176" spans="1:51" x14ac:dyDescent="0.35">
      <c r="A176" s="8">
        <v>6</v>
      </c>
      <c r="B176" s="9">
        <v>6306</v>
      </c>
      <c r="C176" s="10" t="s">
        <v>603</v>
      </c>
      <c r="D176" s="81">
        <v>6306060</v>
      </c>
      <c r="E176" s="93" t="s">
        <v>644</v>
      </c>
      <c r="F176" s="88">
        <f>F175</f>
        <v>11500</v>
      </c>
      <c r="G176" s="88">
        <f>G175</f>
        <v>11500</v>
      </c>
      <c r="H176" s="88">
        <f>H175</f>
        <v>11500</v>
      </c>
      <c r="I176" s="88">
        <f>I175</f>
        <v>11500</v>
      </c>
      <c r="J176" s="72">
        <f>J175+2000</f>
        <v>8000</v>
      </c>
      <c r="K176" s="72">
        <f>K175+2000</f>
        <v>8000</v>
      </c>
      <c r="L176" s="72">
        <f>L175+2000</f>
        <v>8000</v>
      </c>
      <c r="M176" s="72">
        <f>M175+2000</f>
        <v>8000</v>
      </c>
      <c r="N176" s="72">
        <f t="shared" ref="N176:Y176" si="286">N175</f>
        <v>18000</v>
      </c>
      <c r="O176" s="72">
        <f t="shared" si="286"/>
        <v>18000</v>
      </c>
      <c r="P176" s="72">
        <f t="shared" si="286"/>
        <v>17000</v>
      </c>
      <c r="Q176" s="72">
        <f t="shared" si="286"/>
        <v>17300</v>
      </c>
      <c r="R176" s="72">
        <f t="shared" si="286"/>
        <v>17000</v>
      </c>
      <c r="S176" s="72">
        <f t="shared" si="286"/>
        <v>17000</v>
      </c>
      <c r="T176" s="72">
        <f t="shared" si="286"/>
        <v>17000</v>
      </c>
      <c r="U176" s="72">
        <f t="shared" si="286"/>
        <v>17000</v>
      </c>
      <c r="V176" s="72">
        <f t="shared" si="286"/>
        <v>36700</v>
      </c>
      <c r="W176" s="72">
        <f t="shared" si="286"/>
        <v>35300</v>
      </c>
      <c r="X176" s="72">
        <f t="shared" si="286"/>
        <v>35200</v>
      </c>
      <c r="Y176" s="72">
        <f t="shared" si="286"/>
        <v>35850</v>
      </c>
      <c r="Z176" s="72">
        <f>Z175-500</f>
        <v>30500</v>
      </c>
      <c r="AA176" s="72">
        <f>AA175-500</f>
        <v>30100</v>
      </c>
      <c r="AB176" s="72">
        <f>AB175-500</f>
        <v>29500</v>
      </c>
      <c r="AC176" s="72">
        <f>AC175-500</f>
        <v>29500</v>
      </c>
      <c r="AD176" s="38">
        <f t="shared" si="263"/>
        <v>11500</v>
      </c>
      <c r="AE176" s="39">
        <f t="shared" si="264"/>
        <v>0</v>
      </c>
      <c r="AF176" s="40">
        <f t="shared" si="265"/>
        <v>3</v>
      </c>
      <c r="AG176" s="38">
        <f t="shared" si="266"/>
        <v>8000</v>
      </c>
      <c r="AH176" s="39">
        <f t="shared" si="267"/>
        <v>0</v>
      </c>
      <c r="AI176" s="40">
        <f t="shared" si="268"/>
        <v>3</v>
      </c>
      <c r="AJ176" s="38">
        <f t="shared" si="269"/>
        <v>17666.666666666668</v>
      </c>
      <c r="AK176" s="39">
        <f t="shared" si="270"/>
        <v>-2.0754716981132142</v>
      </c>
      <c r="AL176" s="40">
        <f t="shared" si="271"/>
        <v>3</v>
      </c>
      <c r="AM176" s="38">
        <f t="shared" si="272"/>
        <v>17000</v>
      </c>
      <c r="AN176" s="39">
        <f t="shared" si="273"/>
        <v>0</v>
      </c>
      <c r="AO176" s="40">
        <f t="shared" si="274"/>
        <v>3</v>
      </c>
      <c r="AP176" s="38">
        <f t="shared" si="275"/>
        <v>35733.333333333336</v>
      </c>
      <c r="AQ176" s="39">
        <f t="shared" si="276"/>
        <v>0.32649253731342603</v>
      </c>
      <c r="AR176" s="40">
        <f t="shared" si="277"/>
        <v>3</v>
      </c>
      <c r="AS176" s="38">
        <f t="shared" si="278"/>
        <v>30033.333333333332</v>
      </c>
      <c r="AT176" s="39">
        <f t="shared" si="279"/>
        <v>-1.7758046614872323</v>
      </c>
      <c r="AU176" s="40">
        <f t="shared" si="280"/>
        <v>3</v>
      </c>
      <c r="AV176" s="42">
        <f t="shared" si="283"/>
        <v>18</v>
      </c>
      <c r="AW176" s="42" t="str">
        <f t="shared" si="281"/>
        <v>AMAN</v>
      </c>
      <c r="AX176" s="42" t="str">
        <f t="shared" si="282"/>
        <v>3</v>
      </c>
    </row>
    <row r="177" spans="1:51" x14ac:dyDescent="0.35">
      <c r="A177" s="8">
        <v>7</v>
      </c>
      <c r="B177" s="9">
        <v>6306</v>
      </c>
      <c r="C177" s="10" t="s">
        <v>603</v>
      </c>
      <c r="D177" s="81">
        <v>6306070</v>
      </c>
      <c r="E177" s="93" t="s">
        <v>645</v>
      </c>
      <c r="F177" s="88">
        <f>F175</f>
        <v>11500</v>
      </c>
      <c r="G177" s="88">
        <f>G175</f>
        <v>11500</v>
      </c>
      <c r="H177" s="88">
        <f>H175</f>
        <v>11500</v>
      </c>
      <c r="I177" s="88">
        <f>I175</f>
        <v>11500</v>
      </c>
      <c r="J177" s="72">
        <f>J175+2000</f>
        <v>8000</v>
      </c>
      <c r="K177" s="72">
        <f>K175+2000</f>
        <v>8000</v>
      </c>
      <c r="L177" s="72">
        <f>L175+2000</f>
        <v>8000</v>
      </c>
      <c r="M177" s="72">
        <f>M175+2000</f>
        <v>8000</v>
      </c>
      <c r="N177" s="72">
        <f t="shared" ref="N177:U177" si="287">N175</f>
        <v>18000</v>
      </c>
      <c r="O177" s="72">
        <f t="shared" si="287"/>
        <v>18000</v>
      </c>
      <c r="P177" s="72">
        <f t="shared" si="287"/>
        <v>17000</v>
      </c>
      <c r="Q177" s="72">
        <f t="shared" si="287"/>
        <v>17300</v>
      </c>
      <c r="R177" s="72">
        <f t="shared" si="287"/>
        <v>17000</v>
      </c>
      <c r="S177" s="72">
        <f t="shared" si="287"/>
        <v>17000</v>
      </c>
      <c r="T177" s="72">
        <f t="shared" si="287"/>
        <v>17000</v>
      </c>
      <c r="U177" s="72">
        <f t="shared" si="287"/>
        <v>17000</v>
      </c>
      <c r="V177" s="72">
        <f t="shared" ref="V177:Y179" si="288">V175+1000</f>
        <v>37700</v>
      </c>
      <c r="W177" s="72">
        <f t="shared" si="288"/>
        <v>36300</v>
      </c>
      <c r="X177" s="72">
        <f t="shared" si="288"/>
        <v>36200</v>
      </c>
      <c r="Y177" s="72">
        <f t="shared" si="288"/>
        <v>36850</v>
      </c>
      <c r="Z177" s="72">
        <f>Z175</f>
        <v>31000</v>
      </c>
      <c r="AA177" s="72">
        <f>AA175</f>
        <v>30600</v>
      </c>
      <c r="AB177" s="72">
        <f>AB175</f>
        <v>30000</v>
      </c>
      <c r="AC177" s="72">
        <f>AC175</f>
        <v>30000</v>
      </c>
      <c r="AD177" s="38">
        <f t="shared" si="263"/>
        <v>11500</v>
      </c>
      <c r="AE177" s="39">
        <f t="shared" si="264"/>
        <v>0</v>
      </c>
      <c r="AF177" s="40">
        <f t="shared" si="265"/>
        <v>3</v>
      </c>
      <c r="AG177" s="38">
        <f t="shared" si="266"/>
        <v>8000</v>
      </c>
      <c r="AH177" s="39">
        <f t="shared" si="267"/>
        <v>0</v>
      </c>
      <c r="AI177" s="40">
        <f t="shared" si="268"/>
        <v>3</v>
      </c>
      <c r="AJ177" s="38">
        <f t="shared" si="269"/>
        <v>17666.666666666668</v>
      </c>
      <c r="AK177" s="39">
        <f t="shared" si="270"/>
        <v>-2.0754716981132142</v>
      </c>
      <c r="AL177" s="40">
        <f t="shared" si="271"/>
        <v>3</v>
      </c>
      <c r="AM177" s="38">
        <f t="shared" si="272"/>
        <v>17000</v>
      </c>
      <c r="AN177" s="39">
        <f t="shared" si="273"/>
        <v>0</v>
      </c>
      <c r="AO177" s="40">
        <f t="shared" si="274"/>
        <v>3</v>
      </c>
      <c r="AP177" s="38">
        <f t="shared" si="275"/>
        <v>36733.333333333336</v>
      </c>
      <c r="AQ177" s="39">
        <f t="shared" si="276"/>
        <v>0.31760435571687179</v>
      </c>
      <c r="AR177" s="40">
        <f t="shared" si="277"/>
        <v>3</v>
      </c>
      <c r="AS177" s="38">
        <f t="shared" si="278"/>
        <v>30533.333333333332</v>
      </c>
      <c r="AT177" s="39">
        <f t="shared" si="279"/>
        <v>-1.7467248908296904</v>
      </c>
      <c r="AU177" s="40">
        <f t="shared" si="280"/>
        <v>3</v>
      </c>
      <c r="AV177" s="42">
        <f t="shared" si="283"/>
        <v>18</v>
      </c>
      <c r="AW177" s="42" t="str">
        <f t="shared" si="281"/>
        <v>AMAN</v>
      </c>
      <c r="AX177" s="42" t="str">
        <f t="shared" si="282"/>
        <v>3</v>
      </c>
    </row>
    <row r="178" spans="1:51" x14ac:dyDescent="0.35">
      <c r="A178" s="8">
        <v>8</v>
      </c>
      <c r="B178" s="9">
        <v>6306</v>
      </c>
      <c r="C178" s="10" t="s">
        <v>603</v>
      </c>
      <c r="D178" s="81">
        <v>6306080</v>
      </c>
      <c r="E178" s="93" t="s">
        <v>646</v>
      </c>
      <c r="F178" s="88">
        <f>F175+500</f>
        <v>12000</v>
      </c>
      <c r="G178" s="88">
        <f>G175+500</f>
        <v>12000</v>
      </c>
      <c r="H178" s="88">
        <f>H175+500</f>
        <v>12000</v>
      </c>
      <c r="I178" s="88">
        <f>I175+500</f>
        <v>12000</v>
      </c>
      <c r="J178" s="72">
        <f>J175+2000</f>
        <v>8000</v>
      </c>
      <c r="K178" s="72">
        <f>K175+2000</f>
        <v>8000</v>
      </c>
      <c r="L178" s="72">
        <f>L175+2000</f>
        <v>8000</v>
      </c>
      <c r="M178" s="72">
        <f>M175+2000</f>
        <v>8000</v>
      </c>
      <c r="N178" s="72">
        <f t="shared" ref="N178:U178" si="289">N175</f>
        <v>18000</v>
      </c>
      <c r="O178" s="72">
        <f t="shared" si="289"/>
        <v>18000</v>
      </c>
      <c r="P178" s="72">
        <f t="shared" si="289"/>
        <v>17000</v>
      </c>
      <c r="Q178" s="72">
        <f t="shared" si="289"/>
        <v>17300</v>
      </c>
      <c r="R178" s="72">
        <f t="shared" si="289"/>
        <v>17000</v>
      </c>
      <c r="S178" s="72">
        <f t="shared" si="289"/>
        <v>17000</v>
      </c>
      <c r="T178" s="72">
        <f t="shared" si="289"/>
        <v>17000</v>
      </c>
      <c r="U178" s="72">
        <f t="shared" si="289"/>
        <v>17000</v>
      </c>
      <c r="V178" s="72">
        <f t="shared" si="288"/>
        <v>37700</v>
      </c>
      <c r="W178" s="72">
        <f t="shared" si="288"/>
        <v>36300</v>
      </c>
      <c r="X178" s="72">
        <f t="shared" si="288"/>
        <v>36200</v>
      </c>
      <c r="Y178" s="72">
        <f t="shared" si="288"/>
        <v>36850</v>
      </c>
      <c r="Z178" s="72">
        <f>Z175</f>
        <v>31000</v>
      </c>
      <c r="AA178" s="72">
        <f>AA175</f>
        <v>30600</v>
      </c>
      <c r="AB178" s="72">
        <f>AB175</f>
        <v>30000</v>
      </c>
      <c r="AC178" s="72">
        <f>AC175</f>
        <v>30000</v>
      </c>
      <c r="AD178" s="38">
        <f t="shared" si="263"/>
        <v>12000</v>
      </c>
      <c r="AE178" s="39">
        <f t="shared" si="264"/>
        <v>0</v>
      </c>
      <c r="AF178" s="40">
        <f t="shared" si="265"/>
        <v>3</v>
      </c>
      <c r="AG178" s="38">
        <f t="shared" si="266"/>
        <v>8000</v>
      </c>
      <c r="AH178" s="39">
        <f t="shared" si="267"/>
        <v>0</v>
      </c>
      <c r="AI178" s="40">
        <f t="shared" si="268"/>
        <v>3</v>
      </c>
      <c r="AJ178" s="38">
        <f t="shared" si="269"/>
        <v>17666.666666666668</v>
      </c>
      <c r="AK178" s="39">
        <f t="shared" si="270"/>
        <v>-2.0754716981132142</v>
      </c>
      <c r="AL178" s="40">
        <f t="shared" si="271"/>
        <v>3</v>
      </c>
      <c r="AM178" s="38">
        <f t="shared" si="272"/>
        <v>17000</v>
      </c>
      <c r="AN178" s="39">
        <f t="shared" si="273"/>
        <v>0</v>
      </c>
      <c r="AO178" s="40">
        <f t="shared" si="274"/>
        <v>3</v>
      </c>
      <c r="AP178" s="38">
        <f t="shared" si="275"/>
        <v>36733.333333333336</v>
      </c>
      <c r="AQ178" s="39">
        <f t="shared" si="276"/>
        <v>0.31760435571687179</v>
      </c>
      <c r="AR178" s="40">
        <f t="shared" si="277"/>
        <v>3</v>
      </c>
      <c r="AS178" s="38">
        <f t="shared" si="278"/>
        <v>30533.333333333332</v>
      </c>
      <c r="AT178" s="39">
        <f t="shared" si="279"/>
        <v>-1.7467248908296904</v>
      </c>
      <c r="AU178" s="40">
        <f t="shared" si="280"/>
        <v>3</v>
      </c>
      <c r="AV178" s="42">
        <f t="shared" si="283"/>
        <v>18</v>
      </c>
      <c r="AW178" s="42" t="str">
        <f t="shared" si="281"/>
        <v>AMAN</v>
      </c>
      <c r="AX178" s="42" t="str">
        <f t="shared" si="282"/>
        <v>3</v>
      </c>
    </row>
    <row r="179" spans="1:51" x14ac:dyDescent="0.35">
      <c r="A179" s="8">
        <v>9</v>
      </c>
      <c r="B179" s="9">
        <v>6306</v>
      </c>
      <c r="C179" s="10" t="s">
        <v>603</v>
      </c>
      <c r="D179" s="81">
        <v>6306090</v>
      </c>
      <c r="E179" s="93" t="s">
        <v>647</v>
      </c>
      <c r="F179" s="88">
        <f>F175+1000</f>
        <v>12500</v>
      </c>
      <c r="G179" s="88">
        <f>G175+1000</f>
        <v>12500</v>
      </c>
      <c r="H179" s="88">
        <f>H175+1000</f>
        <v>12500</v>
      </c>
      <c r="I179" s="88">
        <f>I175+1000</f>
        <v>12500</v>
      </c>
      <c r="J179" s="72">
        <f>J175+2000</f>
        <v>8000</v>
      </c>
      <c r="K179" s="72">
        <f>K175+2000</f>
        <v>8000</v>
      </c>
      <c r="L179" s="72">
        <f>L175+2000</f>
        <v>8000</v>
      </c>
      <c r="M179" s="72">
        <f>M175+2000</f>
        <v>8000</v>
      </c>
      <c r="N179" s="72">
        <f t="shared" ref="N179:U179" si="290">N175</f>
        <v>18000</v>
      </c>
      <c r="O179" s="72">
        <f t="shared" si="290"/>
        <v>18000</v>
      </c>
      <c r="P179" s="72">
        <f t="shared" si="290"/>
        <v>17000</v>
      </c>
      <c r="Q179" s="72">
        <f t="shared" si="290"/>
        <v>17300</v>
      </c>
      <c r="R179" s="72">
        <f t="shared" si="290"/>
        <v>17000</v>
      </c>
      <c r="S179" s="72">
        <f t="shared" si="290"/>
        <v>17000</v>
      </c>
      <c r="T179" s="72">
        <f t="shared" si="290"/>
        <v>17000</v>
      </c>
      <c r="U179" s="72">
        <f t="shared" si="290"/>
        <v>17000</v>
      </c>
      <c r="V179" s="72">
        <f t="shared" si="288"/>
        <v>38700</v>
      </c>
      <c r="W179" s="72">
        <f t="shared" si="288"/>
        <v>37300</v>
      </c>
      <c r="X179" s="72">
        <f t="shared" si="288"/>
        <v>37200</v>
      </c>
      <c r="Y179" s="72">
        <f t="shared" si="288"/>
        <v>37850</v>
      </c>
      <c r="Z179" s="72">
        <f>Z175</f>
        <v>31000</v>
      </c>
      <c r="AA179" s="72">
        <f>AA175</f>
        <v>30600</v>
      </c>
      <c r="AB179" s="72">
        <f>AB175</f>
        <v>30000</v>
      </c>
      <c r="AC179" s="72">
        <f>AC175</f>
        <v>30000</v>
      </c>
      <c r="AD179" s="38">
        <f t="shared" si="263"/>
        <v>12500</v>
      </c>
      <c r="AE179" s="39">
        <f t="shared" si="264"/>
        <v>0</v>
      </c>
      <c r="AF179" s="40">
        <f t="shared" si="265"/>
        <v>3</v>
      </c>
      <c r="AG179" s="38">
        <f t="shared" si="266"/>
        <v>8000</v>
      </c>
      <c r="AH179" s="39">
        <f t="shared" si="267"/>
        <v>0</v>
      </c>
      <c r="AI179" s="40">
        <f t="shared" si="268"/>
        <v>3</v>
      </c>
      <c r="AJ179" s="38">
        <f t="shared" si="269"/>
        <v>17666.666666666668</v>
      </c>
      <c r="AK179" s="39">
        <f t="shared" si="270"/>
        <v>-2.0754716981132142</v>
      </c>
      <c r="AL179" s="40">
        <f t="shared" si="271"/>
        <v>3</v>
      </c>
      <c r="AM179" s="38">
        <f t="shared" si="272"/>
        <v>17000</v>
      </c>
      <c r="AN179" s="39">
        <f t="shared" si="273"/>
        <v>0</v>
      </c>
      <c r="AO179" s="40">
        <f t="shared" si="274"/>
        <v>3</v>
      </c>
      <c r="AP179" s="38">
        <f t="shared" si="275"/>
        <v>37733.333333333336</v>
      </c>
      <c r="AQ179" s="39">
        <f t="shared" si="276"/>
        <v>0.30918727915193706</v>
      </c>
      <c r="AR179" s="40">
        <f t="shared" si="277"/>
        <v>3</v>
      </c>
      <c r="AS179" s="38">
        <f t="shared" si="278"/>
        <v>30533.333333333332</v>
      </c>
      <c r="AT179" s="39">
        <f t="shared" si="279"/>
        <v>-1.7467248908296904</v>
      </c>
      <c r="AU179" s="40">
        <f t="shared" si="280"/>
        <v>3</v>
      </c>
      <c r="AV179" s="42">
        <f t="shared" si="283"/>
        <v>18</v>
      </c>
      <c r="AW179" s="42" t="str">
        <f t="shared" si="281"/>
        <v>AMAN</v>
      </c>
      <c r="AX179" s="42" t="str">
        <f t="shared" si="282"/>
        <v>3</v>
      </c>
    </row>
    <row r="180" spans="1:51" x14ac:dyDescent="0.35">
      <c r="A180" s="8">
        <v>10</v>
      </c>
      <c r="B180" s="9">
        <v>6306</v>
      </c>
      <c r="C180" s="10" t="s">
        <v>603</v>
      </c>
      <c r="D180" s="81">
        <v>6306091</v>
      </c>
      <c r="E180" s="93" t="s">
        <v>648</v>
      </c>
      <c r="F180" s="88">
        <f>F175+1500</f>
        <v>13000</v>
      </c>
      <c r="G180" s="88">
        <f>G175+1500</f>
        <v>13000</v>
      </c>
      <c r="H180" s="88">
        <f>H175+1500</f>
        <v>13000</v>
      </c>
      <c r="I180" s="88">
        <f>I175+1500</f>
        <v>13000</v>
      </c>
      <c r="J180" s="72">
        <f>J175+2500</f>
        <v>8500</v>
      </c>
      <c r="K180" s="72">
        <f>K175+2500</f>
        <v>8500</v>
      </c>
      <c r="L180" s="72">
        <f>L175+2500</f>
        <v>8500</v>
      </c>
      <c r="M180" s="72">
        <f>M175+2500</f>
        <v>8500</v>
      </c>
      <c r="N180" s="72">
        <f>N175+2000</f>
        <v>20000</v>
      </c>
      <c r="O180" s="72">
        <f>O175+2000</f>
        <v>20000</v>
      </c>
      <c r="P180" s="72">
        <f>P175+2000</f>
        <v>19000</v>
      </c>
      <c r="Q180" s="72">
        <f>Q175+2000</f>
        <v>19300</v>
      </c>
      <c r="R180" s="72">
        <f>R175+2500</f>
        <v>19500</v>
      </c>
      <c r="S180" s="72">
        <f>S175+2500</f>
        <v>19500</v>
      </c>
      <c r="T180" s="72">
        <f>T175+2500</f>
        <v>19500</v>
      </c>
      <c r="U180" s="72">
        <f>U175+2500</f>
        <v>19500</v>
      </c>
      <c r="V180" s="72">
        <f>V178+2000</f>
        <v>39700</v>
      </c>
      <c r="W180" s="72">
        <f>W178+2000</f>
        <v>38300</v>
      </c>
      <c r="X180" s="72">
        <f>X178+2000</f>
        <v>38200</v>
      </c>
      <c r="Y180" s="72">
        <f>Y178+2000</f>
        <v>38850</v>
      </c>
      <c r="Z180" s="72">
        <f>Z175+1000</f>
        <v>32000</v>
      </c>
      <c r="AA180" s="72">
        <f>AA175+1000</f>
        <v>31600</v>
      </c>
      <c r="AB180" s="72">
        <f>AB175+1000</f>
        <v>31000</v>
      </c>
      <c r="AC180" s="72">
        <f>AC175+1000</f>
        <v>31000</v>
      </c>
      <c r="AD180" s="38">
        <f t="shared" si="263"/>
        <v>13000</v>
      </c>
      <c r="AE180" s="39">
        <f t="shared" si="264"/>
        <v>0</v>
      </c>
      <c r="AF180" s="40">
        <f t="shared" si="265"/>
        <v>3</v>
      </c>
      <c r="AG180" s="38">
        <f t="shared" si="266"/>
        <v>8500</v>
      </c>
      <c r="AH180" s="39">
        <f t="shared" si="267"/>
        <v>0</v>
      </c>
      <c r="AI180" s="40">
        <f t="shared" si="268"/>
        <v>3</v>
      </c>
      <c r="AJ180" s="38">
        <f t="shared" si="269"/>
        <v>19666.666666666668</v>
      </c>
      <c r="AK180" s="39">
        <f t="shared" si="270"/>
        <v>-1.8644067796610229</v>
      </c>
      <c r="AL180" s="40">
        <f t="shared" si="271"/>
        <v>3</v>
      </c>
      <c r="AM180" s="38">
        <f t="shared" si="272"/>
        <v>19500</v>
      </c>
      <c r="AN180" s="39">
        <f t="shared" si="273"/>
        <v>0</v>
      </c>
      <c r="AO180" s="40">
        <f t="shared" si="274"/>
        <v>3</v>
      </c>
      <c r="AP180" s="38">
        <f t="shared" si="275"/>
        <v>38733.333333333336</v>
      </c>
      <c r="AQ180" s="39">
        <f t="shared" si="276"/>
        <v>0.30120481927710219</v>
      </c>
      <c r="AR180" s="40">
        <f t="shared" si="277"/>
        <v>3</v>
      </c>
      <c r="AS180" s="38">
        <f t="shared" si="278"/>
        <v>31533.333333333332</v>
      </c>
      <c r="AT180" s="39">
        <f t="shared" si="279"/>
        <v>-1.6913319238900597</v>
      </c>
      <c r="AU180" s="40">
        <f t="shared" si="280"/>
        <v>3</v>
      </c>
      <c r="AV180" s="42">
        <f t="shared" si="283"/>
        <v>18</v>
      </c>
      <c r="AW180" s="42" t="str">
        <f t="shared" si="281"/>
        <v>AMAN</v>
      </c>
      <c r="AX180" s="42" t="str">
        <f t="shared" si="282"/>
        <v>3</v>
      </c>
    </row>
    <row r="181" spans="1:51" x14ac:dyDescent="0.35">
      <c r="A181" s="8">
        <v>11</v>
      </c>
      <c r="B181" s="9">
        <v>6306</v>
      </c>
      <c r="C181" s="10" t="s">
        <v>603</v>
      </c>
      <c r="D181" s="81">
        <v>6306100</v>
      </c>
      <c r="E181" s="93" t="s">
        <v>649</v>
      </c>
      <c r="F181" s="88">
        <f>F175+1000</f>
        <v>12500</v>
      </c>
      <c r="G181" s="88">
        <f>G175+1000</f>
        <v>12500</v>
      </c>
      <c r="H181" s="88">
        <f>H175+1000</f>
        <v>12500</v>
      </c>
      <c r="I181" s="88">
        <f>I175+1000</f>
        <v>12500</v>
      </c>
      <c r="J181" s="72">
        <f>J175+2000</f>
        <v>8000</v>
      </c>
      <c r="K181" s="72">
        <f>K175+2000</f>
        <v>8000</v>
      </c>
      <c r="L181" s="72">
        <f>L175+2000</f>
        <v>8000</v>
      </c>
      <c r="M181" s="72">
        <f>M175+2000</f>
        <v>8000</v>
      </c>
      <c r="N181" s="72">
        <f>N175-1000</f>
        <v>17000</v>
      </c>
      <c r="O181" s="72">
        <f>O175-1000</f>
        <v>17000</v>
      </c>
      <c r="P181" s="72">
        <f>P175-1000</f>
        <v>16000</v>
      </c>
      <c r="Q181" s="72">
        <f>Q175-1000</f>
        <v>16300</v>
      </c>
      <c r="R181" s="72">
        <f>R175</f>
        <v>17000</v>
      </c>
      <c r="S181" s="72">
        <f>S175</f>
        <v>17000</v>
      </c>
      <c r="T181" s="72">
        <f>T175</f>
        <v>17000</v>
      </c>
      <c r="U181" s="72">
        <f>U175</f>
        <v>17000</v>
      </c>
      <c r="V181" s="72">
        <f>V179-1000</f>
        <v>37700</v>
      </c>
      <c r="W181" s="72">
        <f>W179-1000</f>
        <v>36300</v>
      </c>
      <c r="X181" s="72">
        <f>X179-1000</f>
        <v>36200</v>
      </c>
      <c r="Y181" s="72">
        <f>Y179-1000</f>
        <v>36850</v>
      </c>
      <c r="Z181" s="72">
        <f>Z175-1000</f>
        <v>30000</v>
      </c>
      <c r="AA181" s="72">
        <f>AA175-1000</f>
        <v>29600</v>
      </c>
      <c r="AB181" s="72">
        <f>AB175-1000</f>
        <v>29000</v>
      </c>
      <c r="AC181" s="72">
        <f>AC175-1000</f>
        <v>29000</v>
      </c>
      <c r="AD181" s="38">
        <f t="shared" si="263"/>
        <v>12500</v>
      </c>
      <c r="AE181" s="39">
        <f t="shared" si="264"/>
        <v>0</v>
      </c>
      <c r="AF181" s="40">
        <f t="shared" si="265"/>
        <v>3</v>
      </c>
      <c r="AG181" s="38">
        <f t="shared" si="266"/>
        <v>8000</v>
      </c>
      <c r="AH181" s="39">
        <f t="shared" si="267"/>
        <v>0</v>
      </c>
      <c r="AI181" s="40">
        <f t="shared" si="268"/>
        <v>3</v>
      </c>
      <c r="AJ181" s="38">
        <f t="shared" si="269"/>
        <v>16666.666666666668</v>
      </c>
      <c r="AK181" s="39">
        <f t="shared" si="270"/>
        <v>-2.2000000000000073</v>
      </c>
      <c r="AL181" s="40">
        <f t="shared" si="271"/>
        <v>3</v>
      </c>
      <c r="AM181" s="38">
        <f t="shared" si="272"/>
        <v>17000</v>
      </c>
      <c r="AN181" s="39">
        <f t="shared" si="273"/>
        <v>0</v>
      </c>
      <c r="AO181" s="40">
        <f t="shared" si="274"/>
        <v>3</v>
      </c>
      <c r="AP181" s="38">
        <f t="shared" si="275"/>
        <v>36733.333333333336</v>
      </c>
      <c r="AQ181" s="39">
        <f t="shared" si="276"/>
        <v>0.31760435571687179</v>
      </c>
      <c r="AR181" s="40">
        <f t="shared" si="277"/>
        <v>3</v>
      </c>
      <c r="AS181" s="38">
        <f t="shared" si="278"/>
        <v>29533.333333333332</v>
      </c>
      <c r="AT181" s="39">
        <f t="shared" si="279"/>
        <v>-1.8058690744920953</v>
      </c>
      <c r="AU181" s="40">
        <f t="shared" si="280"/>
        <v>3</v>
      </c>
      <c r="AV181" s="42">
        <f t="shared" si="283"/>
        <v>18</v>
      </c>
      <c r="AW181" s="42" t="str">
        <f t="shared" si="281"/>
        <v>AMAN</v>
      </c>
      <c r="AX181" s="42" t="str">
        <f t="shared" si="282"/>
        <v>3</v>
      </c>
    </row>
    <row r="182" spans="1:51" x14ac:dyDescent="0.35">
      <c r="A182" s="68"/>
      <c r="B182" s="68"/>
      <c r="C182" s="68"/>
      <c r="D182" s="68" t="s">
        <v>597</v>
      </c>
      <c r="E182" s="67" t="s">
        <v>597</v>
      </c>
      <c r="F182" s="74">
        <f t="shared" ref="F182:AC182" si="291">AVERAGE(F171:F181)</f>
        <v>12090.90909090909</v>
      </c>
      <c r="G182" s="74">
        <f t="shared" si="291"/>
        <v>12090.90909090909</v>
      </c>
      <c r="H182" s="74">
        <f t="shared" si="291"/>
        <v>12090.90909090909</v>
      </c>
      <c r="I182" s="74">
        <f t="shared" si="291"/>
        <v>12090.90909090909</v>
      </c>
      <c r="J182" s="74">
        <f t="shared" si="291"/>
        <v>7727.272727272727</v>
      </c>
      <c r="K182" s="74">
        <f t="shared" si="291"/>
        <v>7727.272727272727</v>
      </c>
      <c r="L182" s="74">
        <f t="shared" si="291"/>
        <v>7727.272727272727</v>
      </c>
      <c r="M182" s="74">
        <f t="shared" si="291"/>
        <v>7727.272727272727</v>
      </c>
      <c r="N182" s="74">
        <f t="shared" si="291"/>
        <v>18372.727272727272</v>
      </c>
      <c r="O182" s="74">
        <f t="shared" si="291"/>
        <v>18372.727272727272</v>
      </c>
      <c r="P182" s="74">
        <f t="shared" si="291"/>
        <v>17372.727272727272</v>
      </c>
      <c r="Q182" s="74">
        <f t="shared" si="291"/>
        <v>17672.727272727272</v>
      </c>
      <c r="R182" s="74">
        <f t="shared" si="291"/>
        <v>17545.454545454544</v>
      </c>
      <c r="S182" s="74">
        <f t="shared" si="291"/>
        <v>17545.454545454544</v>
      </c>
      <c r="T182" s="74">
        <f t="shared" si="291"/>
        <v>17545.454545454544</v>
      </c>
      <c r="U182" s="74">
        <f t="shared" si="291"/>
        <v>17545.454545454544</v>
      </c>
      <c r="V182" s="74">
        <f t="shared" si="291"/>
        <v>37790.909090909088</v>
      </c>
      <c r="W182" s="74">
        <f t="shared" si="291"/>
        <v>36390.909090909088</v>
      </c>
      <c r="X182" s="74">
        <f t="shared" si="291"/>
        <v>36290.909090909088</v>
      </c>
      <c r="Y182" s="74">
        <f t="shared" si="291"/>
        <v>36940.909090909088</v>
      </c>
      <c r="Z182" s="74">
        <f t="shared" si="291"/>
        <v>31136.363636363636</v>
      </c>
      <c r="AA182" s="74">
        <f t="shared" si="291"/>
        <v>30736.363636363636</v>
      </c>
      <c r="AB182" s="74">
        <f t="shared" si="291"/>
        <v>30136.363636363636</v>
      </c>
      <c r="AC182" s="74">
        <f t="shared" si="291"/>
        <v>30136.363636363636</v>
      </c>
      <c r="AD182" s="38">
        <f t="shared" si="263"/>
        <v>12090.90909090909</v>
      </c>
      <c r="AE182" s="39">
        <f t="shared" si="264"/>
        <v>0</v>
      </c>
      <c r="AF182" s="41">
        <f t="shared" si="265"/>
        <v>3</v>
      </c>
      <c r="AG182" s="38">
        <f t="shared" si="266"/>
        <v>7727.272727272727</v>
      </c>
      <c r="AH182" s="39">
        <f t="shared" si="267"/>
        <v>0</v>
      </c>
      <c r="AI182" s="41">
        <f t="shared" si="268"/>
        <v>3</v>
      </c>
      <c r="AJ182" s="38">
        <f t="shared" si="269"/>
        <v>18039.39393939394</v>
      </c>
      <c r="AK182" s="39">
        <f t="shared" si="270"/>
        <v>-2.0325886107844853</v>
      </c>
      <c r="AL182" s="41">
        <f t="shared" si="271"/>
        <v>3</v>
      </c>
      <c r="AM182" s="38">
        <f t="shared" si="272"/>
        <v>17545.454545454544</v>
      </c>
      <c r="AN182" s="39">
        <f t="shared" si="273"/>
        <v>0</v>
      </c>
      <c r="AO182" s="41">
        <f t="shared" si="274"/>
        <v>3</v>
      </c>
      <c r="AP182" s="38">
        <f t="shared" si="275"/>
        <v>36824.242424242424</v>
      </c>
      <c r="AQ182" s="39">
        <f t="shared" si="276"/>
        <v>0.31682027649768929</v>
      </c>
      <c r="AR182" s="41">
        <f t="shared" si="277"/>
        <v>3</v>
      </c>
      <c r="AS182" s="38">
        <f t="shared" si="278"/>
        <v>30669.696969696972</v>
      </c>
      <c r="AT182" s="39">
        <f t="shared" si="279"/>
        <v>-1.7389586009287699</v>
      </c>
      <c r="AU182" s="41">
        <f t="shared" si="280"/>
        <v>3</v>
      </c>
      <c r="AV182" s="41">
        <f t="shared" si="283"/>
        <v>18</v>
      </c>
      <c r="AW182" s="41" t="str">
        <f t="shared" si="281"/>
        <v>AMAN</v>
      </c>
      <c r="AX182" s="41" t="str">
        <f t="shared" si="282"/>
        <v>3</v>
      </c>
      <c r="AY182" s="44"/>
    </row>
    <row r="184" spans="1:51" ht="18.5" x14ac:dyDescent="0.35">
      <c r="A184" s="213" t="s">
        <v>799</v>
      </c>
      <c r="B184" s="196"/>
      <c r="C184" s="196"/>
      <c r="D184" s="196"/>
      <c r="E184" s="196"/>
      <c r="F184" s="60"/>
      <c r="G184" s="60"/>
      <c r="H184" s="61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2"/>
      <c r="AE184" s="63"/>
      <c r="AF184" s="60"/>
      <c r="AG184" s="62"/>
      <c r="AH184" s="63"/>
      <c r="AI184" s="60"/>
      <c r="AJ184" s="62"/>
      <c r="AK184" s="63"/>
      <c r="AL184" s="60"/>
      <c r="AM184" s="62"/>
      <c r="AN184" s="63"/>
      <c r="AO184" s="60"/>
      <c r="AP184" s="62"/>
      <c r="AQ184" s="63"/>
      <c r="AR184" s="60"/>
      <c r="AS184" s="62"/>
      <c r="AT184" s="63"/>
      <c r="AU184" s="60"/>
    </row>
    <row r="185" spans="1:51" x14ac:dyDescent="0.35">
      <c r="A185" s="66"/>
      <c r="B185" s="76"/>
      <c r="C185" s="66"/>
      <c r="D185" s="66"/>
      <c r="E185" s="66"/>
      <c r="F185" s="66"/>
      <c r="G185" s="66"/>
      <c r="H185" s="61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2"/>
      <c r="AE185" s="63"/>
      <c r="AF185" s="66"/>
      <c r="AG185" s="62"/>
      <c r="AH185" s="63"/>
      <c r="AI185" s="66"/>
      <c r="AJ185" s="62"/>
      <c r="AK185" s="63"/>
      <c r="AL185" s="66"/>
      <c r="AM185" s="62"/>
      <c r="AN185" s="63"/>
      <c r="AO185" s="66"/>
      <c r="AP185" s="62"/>
      <c r="AQ185" s="63"/>
      <c r="AR185" s="66"/>
      <c r="AS185" s="62"/>
      <c r="AT185" s="63"/>
      <c r="AU185" s="66"/>
    </row>
    <row r="186" spans="1:51" s="36" customFormat="1" ht="31.15" customHeight="1" x14ac:dyDescent="0.35">
      <c r="A186" s="308" t="s">
        <v>1</v>
      </c>
      <c r="B186" s="309" t="s">
        <v>602</v>
      </c>
      <c r="C186" s="310" t="s">
        <v>3</v>
      </c>
      <c r="D186" s="313" t="s">
        <v>600</v>
      </c>
      <c r="E186" s="316" t="s">
        <v>601</v>
      </c>
      <c r="F186" s="323" t="s">
        <v>564</v>
      </c>
      <c r="G186" s="324"/>
      <c r="H186" s="324"/>
      <c r="I186" s="323" t="s">
        <v>8</v>
      </c>
      <c r="J186" s="325" t="s">
        <v>565</v>
      </c>
      <c r="K186" s="326"/>
      <c r="L186" s="326"/>
      <c r="M186" s="325" t="s">
        <v>8</v>
      </c>
      <c r="N186" s="303" t="s">
        <v>566</v>
      </c>
      <c r="O186" s="304"/>
      <c r="P186" s="304"/>
      <c r="Q186" s="303" t="s">
        <v>8</v>
      </c>
      <c r="R186" s="319" t="s">
        <v>567</v>
      </c>
      <c r="S186" s="320"/>
      <c r="T186" s="320"/>
      <c r="U186" s="319" t="s">
        <v>8</v>
      </c>
      <c r="V186" s="321" t="s">
        <v>568</v>
      </c>
      <c r="W186" s="322"/>
      <c r="X186" s="322"/>
      <c r="Y186" s="321" t="s">
        <v>8</v>
      </c>
      <c r="Z186" s="297" t="s">
        <v>569</v>
      </c>
      <c r="AA186" s="306"/>
      <c r="AB186" s="306"/>
      <c r="AC186" s="297" t="s">
        <v>8</v>
      </c>
      <c r="AD186" s="299" t="s">
        <v>570</v>
      </c>
      <c r="AE186" s="300"/>
      <c r="AF186" s="301"/>
      <c r="AG186" s="299" t="s">
        <v>571</v>
      </c>
      <c r="AH186" s="300"/>
      <c r="AI186" s="301"/>
      <c r="AJ186" s="299" t="s">
        <v>572</v>
      </c>
      <c r="AK186" s="300"/>
      <c r="AL186" s="301"/>
      <c r="AM186" s="299" t="s">
        <v>573</v>
      </c>
      <c r="AN186" s="300"/>
      <c r="AO186" s="301"/>
      <c r="AP186" s="299" t="s">
        <v>574</v>
      </c>
      <c r="AQ186" s="300"/>
      <c r="AR186" s="301"/>
      <c r="AS186" s="299" t="s">
        <v>575</v>
      </c>
      <c r="AT186" s="300"/>
      <c r="AU186" s="301"/>
      <c r="AV186" s="305" t="s">
        <v>576</v>
      </c>
      <c r="AW186" s="305"/>
      <c r="AX186" s="305"/>
    </row>
    <row r="187" spans="1:51" s="36" customFormat="1" ht="15.5" x14ac:dyDescent="0.35">
      <c r="A187" s="308"/>
      <c r="B187" s="309"/>
      <c r="C187" s="311"/>
      <c r="D187" s="314"/>
      <c r="E187" s="317"/>
      <c r="F187" s="324"/>
      <c r="G187" s="324"/>
      <c r="H187" s="324"/>
      <c r="I187" s="323"/>
      <c r="J187" s="326"/>
      <c r="K187" s="326"/>
      <c r="L187" s="326"/>
      <c r="M187" s="325"/>
      <c r="N187" s="304"/>
      <c r="O187" s="304"/>
      <c r="P187" s="304"/>
      <c r="Q187" s="303"/>
      <c r="R187" s="320"/>
      <c r="S187" s="320"/>
      <c r="T187" s="320"/>
      <c r="U187" s="319"/>
      <c r="V187" s="322"/>
      <c r="W187" s="322"/>
      <c r="X187" s="322"/>
      <c r="Y187" s="321"/>
      <c r="Z187" s="306"/>
      <c r="AA187" s="306"/>
      <c r="AB187" s="306"/>
      <c r="AC187" s="297"/>
      <c r="AD187" s="298" t="s">
        <v>577</v>
      </c>
      <c r="AE187" s="302" t="s">
        <v>11</v>
      </c>
      <c r="AF187" s="298" t="s">
        <v>12</v>
      </c>
      <c r="AG187" s="298" t="s">
        <v>577</v>
      </c>
      <c r="AH187" s="302" t="s">
        <v>11</v>
      </c>
      <c r="AI187" s="298" t="s">
        <v>12</v>
      </c>
      <c r="AJ187" s="298" t="s">
        <v>577</v>
      </c>
      <c r="AK187" s="302" t="s">
        <v>11</v>
      </c>
      <c r="AL187" s="298" t="s">
        <v>12</v>
      </c>
      <c r="AM187" s="298" t="s">
        <v>577</v>
      </c>
      <c r="AN187" s="302" t="s">
        <v>11</v>
      </c>
      <c r="AO187" s="298" t="s">
        <v>12</v>
      </c>
      <c r="AP187" s="298" t="s">
        <v>577</v>
      </c>
      <c r="AQ187" s="302" t="s">
        <v>11</v>
      </c>
      <c r="AR187" s="298" t="s">
        <v>12</v>
      </c>
      <c r="AS187" s="298" t="s">
        <v>577</v>
      </c>
      <c r="AT187" s="302" t="s">
        <v>11</v>
      </c>
      <c r="AU187" s="298" t="s">
        <v>12</v>
      </c>
      <c r="AV187" s="305"/>
      <c r="AW187" s="305"/>
      <c r="AX187" s="305"/>
    </row>
    <row r="188" spans="1:51" s="36" customFormat="1" ht="15.5" x14ac:dyDescent="0.35">
      <c r="A188" s="308"/>
      <c r="B188" s="309"/>
      <c r="C188" s="312"/>
      <c r="D188" s="315"/>
      <c r="E188" s="318"/>
      <c r="F188" s="71">
        <v>45505</v>
      </c>
      <c r="G188" s="71">
        <v>45536</v>
      </c>
      <c r="H188" s="71">
        <v>45566</v>
      </c>
      <c r="I188" s="71">
        <v>45597</v>
      </c>
      <c r="J188" s="71">
        <v>45505</v>
      </c>
      <c r="K188" s="71">
        <v>45536</v>
      </c>
      <c r="L188" s="71">
        <v>45566</v>
      </c>
      <c r="M188" s="71">
        <v>45597</v>
      </c>
      <c r="N188" s="71">
        <v>45505</v>
      </c>
      <c r="O188" s="71">
        <v>45536</v>
      </c>
      <c r="P188" s="71">
        <v>45566</v>
      </c>
      <c r="Q188" s="71">
        <v>45597</v>
      </c>
      <c r="R188" s="71">
        <v>45505</v>
      </c>
      <c r="S188" s="71">
        <v>45536</v>
      </c>
      <c r="T188" s="71">
        <v>45566</v>
      </c>
      <c r="U188" s="71">
        <v>45597</v>
      </c>
      <c r="V188" s="71">
        <v>45505</v>
      </c>
      <c r="W188" s="71">
        <v>45536</v>
      </c>
      <c r="X188" s="71">
        <v>45566</v>
      </c>
      <c r="Y188" s="71">
        <v>45597</v>
      </c>
      <c r="Z188" s="71">
        <v>45505</v>
      </c>
      <c r="AA188" s="71">
        <v>45536</v>
      </c>
      <c r="AB188" s="71">
        <v>45566</v>
      </c>
      <c r="AC188" s="71">
        <v>45597</v>
      </c>
      <c r="AD188" s="298"/>
      <c r="AE188" s="302"/>
      <c r="AF188" s="298"/>
      <c r="AG188" s="298"/>
      <c r="AH188" s="302"/>
      <c r="AI188" s="298"/>
      <c r="AJ188" s="298"/>
      <c r="AK188" s="302"/>
      <c r="AL188" s="298"/>
      <c r="AM188" s="298"/>
      <c r="AN188" s="302"/>
      <c r="AO188" s="298"/>
      <c r="AP188" s="298"/>
      <c r="AQ188" s="302"/>
      <c r="AR188" s="298"/>
      <c r="AS188" s="298"/>
      <c r="AT188" s="302"/>
      <c r="AU188" s="298"/>
      <c r="AV188" s="59" t="s">
        <v>578</v>
      </c>
      <c r="AW188" s="59" t="s">
        <v>579</v>
      </c>
      <c r="AX188" s="59" t="s">
        <v>580</v>
      </c>
      <c r="AY188" s="43"/>
    </row>
    <row r="189" spans="1:51" x14ac:dyDescent="0.35">
      <c r="A189" s="8">
        <v>1</v>
      </c>
      <c r="B189" s="9">
        <v>6306</v>
      </c>
      <c r="C189" s="10" t="s">
        <v>603</v>
      </c>
      <c r="D189" s="81">
        <v>6306010</v>
      </c>
      <c r="E189" s="93" t="s">
        <v>639</v>
      </c>
      <c r="F189" s="88">
        <f>F193</f>
        <v>11500</v>
      </c>
      <c r="G189" s="88">
        <f>G193</f>
        <v>11500</v>
      </c>
      <c r="H189" s="88">
        <f>H193</f>
        <v>11500</v>
      </c>
      <c r="I189" s="88">
        <f>I193</f>
        <v>11500</v>
      </c>
      <c r="J189" s="72">
        <f>J193+2000</f>
        <v>8000</v>
      </c>
      <c r="K189" s="72">
        <f>K193+2000</f>
        <v>8000</v>
      </c>
      <c r="L189" s="72">
        <f>L193+2000</f>
        <v>8000</v>
      </c>
      <c r="M189" s="72">
        <f>M193+2000</f>
        <v>8000</v>
      </c>
      <c r="N189" s="72">
        <f>N193+1000</f>
        <v>19000</v>
      </c>
      <c r="O189" s="72">
        <f>O193+1000</f>
        <v>18000</v>
      </c>
      <c r="P189" s="72">
        <f>P193+1000</f>
        <v>18300</v>
      </c>
      <c r="Q189" s="72">
        <f>Q193+1000</f>
        <v>18500</v>
      </c>
      <c r="R189" s="72">
        <f>R193+500</f>
        <v>17500</v>
      </c>
      <c r="S189" s="72">
        <f>S193+500</f>
        <v>17500</v>
      </c>
      <c r="T189" s="72">
        <f>T193+500</f>
        <v>17500</v>
      </c>
      <c r="U189" s="72">
        <f>U193+500</f>
        <v>17500</v>
      </c>
      <c r="V189" s="72">
        <f>V193+1000</f>
        <v>36300</v>
      </c>
      <c r="W189" s="72">
        <f>W193+1000</f>
        <v>36200</v>
      </c>
      <c r="X189" s="72">
        <f>X193+1000</f>
        <v>36850</v>
      </c>
      <c r="Y189" s="72">
        <f>Y193+1000</f>
        <v>38000</v>
      </c>
      <c r="Z189" s="72">
        <f>Z193+500</f>
        <v>31100</v>
      </c>
      <c r="AA189" s="72">
        <f>AA193+500</f>
        <v>30500</v>
      </c>
      <c r="AB189" s="72">
        <f>AB193+500</f>
        <v>30500</v>
      </c>
      <c r="AC189" s="72">
        <f>AC193+500</f>
        <v>30500</v>
      </c>
      <c r="AD189" s="38">
        <f t="shared" ref="AD189:AD200" si="292">IF(ISERROR(AVERAGE(F189:H189)),0,AVERAGE(F189:H189))</f>
        <v>11500</v>
      </c>
      <c r="AE189" s="39">
        <f t="shared" ref="AE189:AE200" si="293">IF(ISERROR(((I189-AD189)/AD189)*100),0,((I189-AD189)/AD189)*100)</f>
        <v>0</v>
      </c>
      <c r="AF189" s="40">
        <f t="shared" ref="AF189:AF200" si="294">IF(AE189="","",IF(AE189&gt;10,1,IF(AE189&lt;5,3,2)))</f>
        <v>3</v>
      </c>
      <c r="AG189" s="38">
        <f t="shared" ref="AG189:AG200" si="295">IF(ISERROR(AVERAGE(J189:L189)),0,AVERAGE(J189:L189))</f>
        <v>8000</v>
      </c>
      <c r="AH189" s="39">
        <f t="shared" ref="AH189:AH200" si="296">IF(ISERROR(((M189-AG189)/AG189)*100),0,((M189-AG189)/AG189)*100)</f>
        <v>0</v>
      </c>
      <c r="AI189" s="40">
        <f t="shared" ref="AI189:AI200" si="297">IF(AH189="","",IF(AH189&gt;15,1,IF(AH189&lt;5,3,2)))</f>
        <v>3</v>
      </c>
      <c r="AJ189" s="38">
        <f t="shared" ref="AJ189:AJ200" si="298">IF(ISERROR(AVERAGE(N189:P189)),0,AVERAGE(N189:P189))</f>
        <v>18433.333333333332</v>
      </c>
      <c r="AK189" s="39">
        <f t="shared" ref="AK189:AK200" si="299">IF(ISERROR(((Q189-AJ189)/AJ189)*100),0,((Q189-AJ189)/AJ189)*100)</f>
        <v>0.36166365280289992</v>
      </c>
      <c r="AL189" s="40">
        <f t="shared" ref="AL189:AL200" si="300">IF(AK189="","",IF(AK189&gt;15,1,IF(AK189&lt;5,3,2)))</f>
        <v>3</v>
      </c>
      <c r="AM189" s="38">
        <f t="shared" ref="AM189:AM200" si="301">IF(ISERROR(AVERAGE(R189:T189)),0,AVERAGE(R189:T189))</f>
        <v>17500</v>
      </c>
      <c r="AN189" s="39">
        <f t="shared" ref="AN189:AN200" si="302">IF(ISERROR(((U189-AM189)/AM189)*100),0,((U189-AM189)/AM189)*100)</f>
        <v>0</v>
      </c>
      <c r="AO189" s="40">
        <f t="shared" ref="AO189:AO200" si="303">IF(AN189="","",IF(AN189&gt;15,1,IF(AN189&lt;5,3,2)))</f>
        <v>3</v>
      </c>
      <c r="AP189" s="38">
        <f t="shared" ref="AP189:AP200" si="304">IF(ISERROR(AVERAGE(V189:X189)),0,AVERAGE(V189:X189))</f>
        <v>36450</v>
      </c>
      <c r="AQ189" s="39">
        <f t="shared" ref="AQ189:AQ200" si="305">IF(ISERROR(((Y189-AP189)/AP189)*100),0,((Y189-AP189)/AP189)*100)</f>
        <v>4.252400548696845</v>
      </c>
      <c r="AR189" s="40">
        <f t="shared" ref="AR189:AR200" si="306">IF(AQ189="","",IF(AQ189&gt;15,1,IF(AQ189&lt;5,3,2)))</f>
        <v>3</v>
      </c>
      <c r="AS189" s="38">
        <f t="shared" ref="AS189:AS200" si="307">IF(ISERROR(AVERAGE(Z189:AB189)),0,AVERAGE(Z189:AB189))</f>
        <v>30700</v>
      </c>
      <c r="AT189" s="39">
        <f t="shared" ref="AT189:AT200" si="308">IF(ISERROR(((AC189-AS189)/AS189)*100),0,((AC189-AS189)/AS189)*100)</f>
        <v>-0.65146579804560267</v>
      </c>
      <c r="AU189" s="40">
        <f t="shared" ref="AU189:AU200" si="309">IF(AT189="","",IF(AT189&gt;15,1,IF(AT189&lt;5,3,2)))</f>
        <v>3</v>
      </c>
      <c r="AV189" s="42">
        <f>IF(ISERROR(AF189+AI189+AL189+AO189+AR189+AU189),"",AF189+AI189+AL189+AO189+AR189+AU189)</f>
        <v>18</v>
      </c>
      <c r="AW189" s="42" t="str">
        <f t="shared" ref="AW189:AW200" si="310">IF(AV189="","",IF(AV189&lt;=9,"RENTAN",IF(AV189&gt;13,"AMAN","WASPADA")))</f>
        <v>AMAN</v>
      </c>
      <c r="AX189" s="42" t="str">
        <f t="shared" ref="AX189:AX200" si="311">IF(AW189="","",IF(AW189="AMAN","3",IF(AW189="RENTAN","1","2")))</f>
        <v>3</v>
      </c>
    </row>
    <row r="190" spans="1:51" x14ac:dyDescent="0.35">
      <c r="A190" s="8">
        <v>2</v>
      </c>
      <c r="B190" s="9">
        <v>6306</v>
      </c>
      <c r="C190" s="10" t="s">
        <v>603</v>
      </c>
      <c r="D190" s="81">
        <v>6306020</v>
      </c>
      <c r="E190" s="93" t="s">
        <v>640</v>
      </c>
      <c r="F190" s="88">
        <f>F193+2000</f>
        <v>13500</v>
      </c>
      <c r="G190" s="88">
        <f>G193+2000</f>
        <v>13500</v>
      </c>
      <c r="H190" s="88">
        <f>H193+2000</f>
        <v>13500</v>
      </c>
      <c r="I190" s="88">
        <f>I193+2000</f>
        <v>13500</v>
      </c>
      <c r="J190" s="72">
        <f>J193+2500</f>
        <v>8500</v>
      </c>
      <c r="K190" s="72">
        <f>K193+2500</f>
        <v>8500</v>
      </c>
      <c r="L190" s="72">
        <f>L193+2500</f>
        <v>8500</v>
      </c>
      <c r="M190" s="72">
        <f>M193+2500</f>
        <v>8500</v>
      </c>
      <c r="N190" s="72">
        <f>N193+2000</f>
        <v>20000</v>
      </c>
      <c r="O190" s="72">
        <f>O193+2000</f>
        <v>19000</v>
      </c>
      <c r="P190" s="72">
        <f>P193+2000</f>
        <v>19300</v>
      </c>
      <c r="Q190" s="72">
        <f>Q193+2000</f>
        <v>19500</v>
      </c>
      <c r="R190" s="72">
        <f>R193+2500</f>
        <v>19500</v>
      </c>
      <c r="S190" s="72">
        <f>S193+2500</f>
        <v>19500</v>
      </c>
      <c r="T190" s="72">
        <f>T193+2500</f>
        <v>19500</v>
      </c>
      <c r="U190" s="72">
        <f>U193+2500</f>
        <v>19500</v>
      </c>
      <c r="V190" s="72">
        <f>V193+2000</f>
        <v>37300</v>
      </c>
      <c r="W190" s="72">
        <f>W193+2000</f>
        <v>37200</v>
      </c>
      <c r="X190" s="72">
        <f>X193+2000</f>
        <v>37850</v>
      </c>
      <c r="Y190" s="72">
        <f>Y193+2000</f>
        <v>39000</v>
      </c>
      <c r="Z190" s="72">
        <f>Z193+1000</f>
        <v>31600</v>
      </c>
      <c r="AA190" s="72">
        <f>AA193+1000</f>
        <v>31000</v>
      </c>
      <c r="AB190" s="72">
        <f>AB193+1000</f>
        <v>31000</v>
      </c>
      <c r="AC190" s="72">
        <f>AC193+1000</f>
        <v>31000</v>
      </c>
      <c r="AD190" s="38">
        <f t="shared" si="292"/>
        <v>13500</v>
      </c>
      <c r="AE190" s="39">
        <f t="shared" si="293"/>
        <v>0</v>
      </c>
      <c r="AF190" s="40">
        <f t="shared" si="294"/>
        <v>3</v>
      </c>
      <c r="AG190" s="38">
        <f t="shared" si="295"/>
        <v>8500</v>
      </c>
      <c r="AH190" s="39">
        <f t="shared" si="296"/>
        <v>0</v>
      </c>
      <c r="AI190" s="40">
        <f t="shared" si="297"/>
        <v>3</v>
      </c>
      <c r="AJ190" s="38">
        <f t="shared" si="298"/>
        <v>19433.333333333332</v>
      </c>
      <c r="AK190" s="39">
        <f t="shared" si="299"/>
        <v>0.34305317324185874</v>
      </c>
      <c r="AL190" s="40">
        <f t="shared" si="300"/>
        <v>3</v>
      </c>
      <c r="AM190" s="38">
        <f t="shared" si="301"/>
        <v>19500</v>
      </c>
      <c r="AN190" s="39">
        <f t="shared" si="302"/>
        <v>0</v>
      </c>
      <c r="AO190" s="40">
        <f t="shared" si="303"/>
        <v>3</v>
      </c>
      <c r="AP190" s="38">
        <f t="shared" si="304"/>
        <v>37450</v>
      </c>
      <c r="AQ190" s="39">
        <f t="shared" si="305"/>
        <v>4.1388518024032042</v>
      </c>
      <c r="AR190" s="40">
        <f t="shared" si="306"/>
        <v>3</v>
      </c>
      <c r="AS190" s="38">
        <f t="shared" si="307"/>
        <v>31200</v>
      </c>
      <c r="AT190" s="39">
        <f t="shared" si="308"/>
        <v>-0.64102564102564097</v>
      </c>
      <c r="AU190" s="40">
        <f t="shared" si="309"/>
        <v>3</v>
      </c>
      <c r="AV190" s="42">
        <f t="shared" ref="AV190:AV200" si="312">IF(ISERROR(AF190+AI190+AL190+AO190+AR190+AU190),"",AF190+AI190+AL190+AO190+AR190+AU190)</f>
        <v>18</v>
      </c>
      <c r="AW190" s="42" t="str">
        <f t="shared" si="310"/>
        <v>AMAN</v>
      </c>
      <c r="AX190" s="42" t="str">
        <f t="shared" si="311"/>
        <v>3</v>
      </c>
    </row>
    <row r="191" spans="1:51" x14ac:dyDescent="0.35">
      <c r="A191" s="8">
        <v>3</v>
      </c>
      <c r="B191" s="9">
        <v>6306</v>
      </c>
      <c r="C191" s="10" t="s">
        <v>603</v>
      </c>
      <c r="D191" s="81">
        <v>6306030</v>
      </c>
      <c r="E191" s="93" t="s">
        <v>641</v>
      </c>
      <c r="F191" s="88">
        <f t="shared" ref="F191:M191" si="313">F193</f>
        <v>11500</v>
      </c>
      <c r="G191" s="88">
        <f t="shared" si="313"/>
        <v>11500</v>
      </c>
      <c r="H191" s="88">
        <f t="shared" si="313"/>
        <v>11500</v>
      </c>
      <c r="I191" s="88">
        <f t="shared" si="313"/>
        <v>11500</v>
      </c>
      <c r="J191" s="72">
        <f t="shared" si="313"/>
        <v>6000</v>
      </c>
      <c r="K191" s="72">
        <f t="shared" si="313"/>
        <v>6000</v>
      </c>
      <c r="L191" s="72">
        <f t="shared" si="313"/>
        <v>6000</v>
      </c>
      <c r="M191" s="72">
        <f t="shared" si="313"/>
        <v>6000</v>
      </c>
      <c r="N191" s="72">
        <f>N193+100</f>
        <v>18100</v>
      </c>
      <c r="O191" s="72">
        <f>O193+100</f>
        <v>17100</v>
      </c>
      <c r="P191" s="72">
        <f>P193+100</f>
        <v>17400</v>
      </c>
      <c r="Q191" s="72">
        <f>Q193+100</f>
        <v>17600</v>
      </c>
      <c r="R191" s="72">
        <f>R193+500</f>
        <v>17500</v>
      </c>
      <c r="S191" s="72">
        <f>S193+500</f>
        <v>17500</v>
      </c>
      <c r="T191" s="72">
        <f>T193+500</f>
        <v>17500</v>
      </c>
      <c r="U191" s="72">
        <f>U193+500</f>
        <v>17500</v>
      </c>
      <c r="V191" s="72">
        <f>V193+1000</f>
        <v>36300</v>
      </c>
      <c r="W191" s="72">
        <f>W193+1000</f>
        <v>36200</v>
      </c>
      <c r="X191" s="72">
        <f>X193+1000</f>
        <v>36850</v>
      </c>
      <c r="Y191" s="72">
        <f>Y193+1000</f>
        <v>38000</v>
      </c>
      <c r="Z191" s="72">
        <f>Z193+500</f>
        <v>31100</v>
      </c>
      <c r="AA191" s="72">
        <f>AA193+500</f>
        <v>30500</v>
      </c>
      <c r="AB191" s="72">
        <f>AB193+500</f>
        <v>30500</v>
      </c>
      <c r="AC191" s="72">
        <f>AC193+500</f>
        <v>30500</v>
      </c>
      <c r="AD191" s="38">
        <f t="shared" si="292"/>
        <v>11500</v>
      </c>
      <c r="AE191" s="39">
        <f t="shared" si="293"/>
        <v>0</v>
      </c>
      <c r="AF191" s="40">
        <f t="shared" si="294"/>
        <v>3</v>
      </c>
      <c r="AG191" s="38">
        <f t="shared" si="295"/>
        <v>6000</v>
      </c>
      <c r="AH191" s="39">
        <f t="shared" si="296"/>
        <v>0</v>
      </c>
      <c r="AI191" s="40">
        <f t="shared" si="297"/>
        <v>3</v>
      </c>
      <c r="AJ191" s="38">
        <f t="shared" si="298"/>
        <v>17533.333333333332</v>
      </c>
      <c r="AK191" s="39">
        <f t="shared" si="299"/>
        <v>0.38022813688213619</v>
      </c>
      <c r="AL191" s="40">
        <f t="shared" si="300"/>
        <v>3</v>
      </c>
      <c r="AM191" s="38">
        <f t="shared" si="301"/>
        <v>17500</v>
      </c>
      <c r="AN191" s="39">
        <f t="shared" si="302"/>
        <v>0</v>
      </c>
      <c r="AO191" s="40">
        <f t="shared" si="303"/>
        <v>3</v>
      </c>
      <c r="AP191" s="38">
        <f t="shared" si="304"/>
        <v>36450</v>
      </c>
      <c r="AQ191" s="39">
        <f t="shared" si="305"/>
        <v>4.252400548696845</v>
      </c>
      <c r="AR191" s="40">
        <f t="shared" si="306"/>
        <v>3</v>
      </c>
      <c r="AS191" s="38">
        <f t="shared" si="307"/>
        <v>30700</v>
      </c>
      <c r="AT191" s="39">
        <f t="shared" si="308"/>
        <v>-0.65146579804560267</v>
      </c>
      <c r="AU191" s="40">
        <f t="shared" si="309"/>
        <v>3</v>
      </c>
      <c r="AV191" s="42">
        <f t="shared" si="312"/>
        <v>18</v>
      </c>
      <c r="AW191" s="42" t="str">
        <f t="shared" si="310"/>
        <v>AMAN</v>
      </c>
      <c r="AX191" s="42" t="str">
        <f t="shared" si="311"/>
        <v>3</v>
      </c>
    </row>
    <row r="192" spans="1:51" x14ac:dyDescent="0.35">
      <c r="A192" s="8">
        <v>4</v>
      </c>
      <c r="B192" s="9">
        <v>6306</v>
      </c>
      <c r="C192" s="10" t="s">
        <v>603</v>
      </c>
      <c r="D192" s="81">
        <v>6306040</v>
      </c>
      <c r="E192" s="93" t="s">
        <v>642</v>
      </c>
      <c r="F192" s="88">
        <f>F193+500</f>
        <v>12000</v>
      </c>
      <c r="G192" s="88">
        <f>G193+500</f>
        <v>12000</v>
      </c>
      <c r="H192" s="88">
        <f>H193+500</f>
        <v>12000</v>
      </c>
      <c r="I192" s="88">
        <f>I193+500</f>
        <v>12000</v>
      </c>
      <c r="J192" s="72">
        <f>J193+2000</f>
        <v>8000</v>
      </c>
      <c r="K192" s="72">
        <f>K193+2000</f>
        <v>8000</v>
      </c>
      <c r="L192" s="72">
        <f>L193+2000</f>
        <v>8000</v>
      </c>
      <c r="M192" s="72">
        <f>M193+2000</f>
        <v>8000</v>
      </c>
      <c r="N192" s="72">
        <f t="shared" ref="N192:AC192" si="314">N193</f>
        <v>18000</v>
      </c>
      <c r="O192" s="72">
        <f t="shared" si="314"/>
        <v>17000</v>
      </c>
      <c r="P192" s="72">
        <f t="shared" si="314"/>
        <v>17300</v>
      </c>
      <c r="Q192" s="72">
        <f t="shared" si="314"/>
        <v>17500</v>
      </c>
      <c r="R192" s="72">
        <f t="shared" si="314"/>
        <v>17000</v>
      </c>
      <c r="S192" s="72">
        <f t="shared" si="314"/>
        <v>17000</v>
      </c>
      <c r="T192" s="72">
        <f t="shared" si="314"/>
        <v>17000</v>
      </c>
      <c r="U192" s="72">
        <f t="shared" si="314"/>
        <v>17000</v>
      </c>
      <c r="V192" s="72">
        <f t="shared" si="314"/>
        <v>35300</v>
      </c>
      <c r="W192" s="72">
        <f t="shared" si="314"/>
        <v>35200</v>
      </c>
      <c r="X192" s="72">
        <f t="shared" si="314"/>
        <v>35850</v>
      </c>
      <c r="Y192" s="72">
        <f t="shared" si="314"/>
        <v>37000</v>
      </c>
      <c r="Z192" s="72">
        <f t="shared" si="314"/>
        <v>30600</v>
      </c>
      <c r="AA192" s="72">
        <f t="shared" si="314"/>
        <v>30000</v>
      </c>
      <c r="AB192" s="72">
        <f t="shared" si="314"/>
        <v>30000</v>
      </c>
      <c r="AC192" s="72">
        <f t="shared" si="314"/>
        <v>30000</v>
      </c>
      <c r="AD192" s="38">
        <f t="shared" si="292"/>
        <v>12000</v>
      </c>
      <c r="AE192" s="39">
        <f t="shared" si="293"/>
        <v>0</v>
      </c>
      <c r="AF192" s="40">
        <f t="shared" si="294"/>
        <v>3</v>
      </c>
      <c r="AG192" s="38">
        <f t="shared" si="295"/>
        <v>8000</v>
      </c>
      <c r="AH192" s="39">
        <f t="shared" si="296"/>
        <v>0</v>
      </c>
      <c r="AI192" s="40">
        <f t="shared" si="297"/>
        <v>3</v>
      </c>
      <c r="AJ192" s="38">
        <f t="shared" si="298"/>
        <v>17433.333333333332</v>
      </c>
      <c r="AK192" s="39">
        <f t="shared" si="299"/>
        <v>0.38240917782027467</v>
      </c>
      <c r="AL192" s="40">
        <f t="shared" si="300"/>
        <v>3</v>
      </c>
      <c r="AM192" s="38">
        <f t="shared" si="301"/>
        <v>17000</v>
      </c>
      <c r="AN192" s="39">
        <f t="shared" si="302"/>
        <v>0</v>
      </c>
      <c r="AO192" s="40">
        <f t="shared" si="303"/>
        <v>3</v>
      </c>
      <c r="AP192" s="38">
        <f t="shared" si="304"/>
        <v>35450</v>
      </c>
      <c r="AQ192" s="39">
        <f t="shared" si="305"/>
        <v>4.3723554301833572</v>
      </c>
      <c r="AR192" s="40">
        <f t="shared" si="306"/>
        <v>3</v>
      </c>
      <c r="AS192" s="38">
        <f t="shared" si="307"/>
        <v>30200</v>
      </c>
      <c r="AT192" s="39">
        <f t="shared" si="308"/>
        <v>-0.66225165562913912</v>
      </c>
      <c r="AU192" s="40">
        <f t="shared" si="309"/>
        <v>3</v>
      </c>
      <c r="AV192" s="42">
        <f t="shared" si="312"/>
        <v>18</v>
      </c>
      <c r="AW192" s="42" t="str">
        <f t="shared" si="310"/>
        <v>AMAN</v>
      </c>
      <c r="AX192" s="42" t="str">
        <f t="shared" si="311"/>
        <v>3</v>
      </c>
    </row>
    <row r="193" spans="1:51" s="211" customFormat="1" x14ac:dyDescent="0.35">
      <c r="A193" s="200">
        <v>5</v>
      </c>
      <c r="B193" s="201">
        <v>6306</v>
      </c>
      <c r="C193" s="202" t="s">
        <v>603</v>
      </c>
      <c r="D193" s="203">
        <v>6306050</v>
      </c>
      <c r="E193" s="204" t="s">
        <v>643</v>
      </c>
      <c r="F193" s="205">
        <v>11500</v>
      </c>
      <c r="G193" s="205">
        <v>11500</v>
      </c>
      <c r="H193" s="205">
        <v>11500</v>
      </c>
      <c r="I193" s="205">
        <v>11500</v>
      </c>
      <c r="J193" s="206">
        <v>6000</v>
      </c>
      <c r="K193" s="206">
        <v>6000</v>
      </c>
      <c r="L193" s="206">
        <v>6000</v>
      </c>
      <c r="M193" s="206">
        <v>6000</v>
      </c>
      <c r="N193" s="206">
        <v>18000</v>
      </c>
      <c r="O193" s="206">
        <v>17000</v>
      </c>
      <c r="P193" s="206">
        <v>17300</v>
      </c>
      <c r="Q193" s="206">
        <v>17500</v>
      </c>
      <c r="R193" s="206">
        <v>17000</v>
      </c>
      <c r="S193" s="206">
        <v>17000</v>
      </c>
      <c r="T193" s="206">
        <v>17000</v>
      </c>
      <c r="U193" s="206">
        <v>17000</v>
      </c>
      <c r="V193" s="206">
        <v>35300</v>
      </c>
      <c r="W193" s="206">
        <v>35200</v>
      </c>
      <c r="X193" s="206">
        <v>35850</v>
      </c>
      <c r="Y193" s="206">
        <v>37000</v>
      </c>
      <c r="Z193" s="206">
        <v>30600</v>
      </c>
      <c r="AA193" s="206">
        <v>30000</v>
      </c>
      <c r="AB193" s="206">
        <v>30000</v>
      </c>
      <c r="AC193" s="206">
        <v>30000</v>
      </c>
      <c r="AD193" s="207">
        <f t="shared" si="292"/>
        <v>11500</v>
      </c>
      <c r="AE193" s="208">
        <f t="shared" si="293"/>
        <v>0</v>
      </c>
      <c r="AF193" s="209">
        <f t="shared" si="294"/>
        <v>3</v>
      </c>
      <c r="AG193" s="207">
        <f t="shared" si="295"/>
        <v>6000</v>
      </c>
      <c r="AH193" s="208">
        <f t="shared" si="296"/>
        <v>0</v>
      </c>
      <c r="AI193" s="209">
        <f t="shared" si="297"/>
        <v>3</v>
      </c>
      <c r="AJ193" s="207">
        <f t="shared" si="298"/>
        <v>17433.333333333332</v>
      </c>
      <c r="AK193" s="208">
        <f t="shared" si="299"/>
        <v>0.38240917782027467</v>
      </c>
      <c r="AL193" s="209">
        <f t="shared" si="300"/>
        <v>3</v>
      </c>
      <c r="AM193" s="207">
        <f t="shared" si="301"/>
        <v>17000</v>
      </c>
      <c r="AN193" s="208">
        <f t="shared" si="302"/>
        <v>0</v>
      </c>
      <c r="AO193" s="209">
        <f t="shared" si="303"/>
        <v>3</v>
      </c>
      <c r="AP193" s="207">
        <f t="shared" si="304"/>
        <v>35450</v>
      </c>
      <c r="AQ193" s="208">
        <f t="shared" si="305"/>
        <v>4.3723554301833572</v>
      </c>
      <c r="AR193" s="209">
        <f t="shared" si="306"/>
        <v>3</v>
      </c>
      <c r="AS193" s="207">
        <f t="shared" si="307"/>
        <v>30200</v>
      </c>
      <c r="AT193" s="208">
        <f t="shared" si="308"/>
        <v>-0.66225165562913912</v>
      </c>
      <c r="AU193" s="209">
        <f t="shared" si="309"/>
        <v>3</v>
      </c>
      <c r="AV193" s="210">
        <f t="shared" si="312"/>
        <v>18</v>
      </c>
      <c r="AW193" s="210" t="str">
        <f t="shared" si="310"/>
        <v>AMAN</v>
      </c>
      <c r="AX193" s="210" t="str">
        <f t="shared" si="311"/>
        <v>3</v>
      </c>
    </row>
    <row r="194" spans="1:51" x14ac:dyDescent="0.35">
      <c r="A194" s="8">
        <v>6</v>
      </c>
      <c r="B194" s="9">
        <v>6306</v>
      </c>
      <c r="C194" s="10" t="s">
        <v>603</v>
      </c>
      <c r="D194" s="81">
        <v>6306060</v>
      </c>
      <c r="E194" s="93" t="s">
        <v>644</v>
      </c>
      <c r="F194" s="88">
        <f>F193</f>
        <v>11500</v>
      </c>
      <c r="G194" s="88">
        <f>G193</f>
        <v>11500</v>
      </c>
      <c r="H194" s="88">
        <f>H193</f>
        <v>11500</v>
      </c>
      <c r="I194" s="88">
        <f>I193</f>
        <v>11500</v>
      </c>
      <c r="J194" s="72">
        <f>J193+2000</f>
        <v>8000</v>
      </c>
      <c r="K194" s="72">
        <f>K193+2000</f>
        <v>8000</v>
      </c>
      <c r="L194" s="72">
        <f>L193+2000</f>
        <v>8000</v>
      </c>
      <c r="M194" s="72">
        <f>M193+2000</f>
        <v>8000</v>
      </c>
      <c r="N194" s="72">
        <f t="shared" ref="N194:Y194" si="315">N193</f>
        <v>18000</v>
      </c>
      <c r="O194" s="72">
        <f t="shared" si="315"/>
        <v>17000</v>
      </c>
      <c r="P194" s="72">
        <f t="shared" si="315"/>
        <v>17300</v>
      </c>
      <c r="Q194" s="72">
        <f t="shared" si="315"/>
        <v>17500</v>
      </c>
      <c r="R194" s="72">
        <f t="shared" si="315"/>
        <v>17000</v>
      </c>
      <c r="S194" s="72">
        <f t="shared" si="315"/>
        <v>17000</v>
      </c>
      <c r="T194" s="72">
        <f t="shared" si="315"/>
        <v>17000</v>
      </c>
      <c r="U194" s="72">
        <f t="shared" si="315"/>
        <v>17000</v>
      </c>
      <c r="V194" s="72">
        <f t="shared" si="315"/>
        <v>35300</v>
      </c>
      <c r="W194" s="72">
        <f t="shared" si="315"/>
        <v>35200</v>
      </c>
      <c r="X194" s="72">
        <f t="shared" si="315"/>
        <v>35850</v>
      </c>
      <c r="Y194" s="72">
        <f t="shared" si="315"/>
        <v>37000</v>
      </c>
      <c r="Z194" s="72">
        <f>Z193-500</f>
        <v>30100</v>
      </c>
      <c r="AA194" s="72">
        <f>AA193-500</f>
        <v>29500</v>
      </c>
      <c r="AB194" s="72">
        <f>AB193-500</f>
        <v>29500</v>
      </c>
      <c r="AC194" s="72">
        <f>AC193-500</f>
        <v>29500</v>
      </c>
      <c r="AD194" s="38">
        <f t="shared" si="292"/>
        <v>11500</v>
      </c>
      <c r="AE194" s="39">
        <f t="shared" si="293"/>
        <v>0</v>
      </c>
      <c r="AF194" s="40">
        <f t="shared" si="294"/>
        <v>3</v>
      </c>
      <c r="AG194" s="38">
        <f t="shared" si="295"/>
        <v>8000</v>
      </c>
      <c r="AH194" s="39">
        <f t="shared" si="296"/>
        <v>0</v>
      </c>
      <c r="AI194" s="40">
        <f t="shared" si="297"/>
        <v>3</v>
      </c>
      <c r="AJ194" s="38">
        <f t="shared" si="298"/>
        <v>17433.333333333332</v>
      </c>
      <c r="AK194" s="39">
        <f t="shared" si="299"/>
        <v>0.38240917782027467</v>
      </c>
      <c r="AL194" s="40">
        <f t="shared" si="300"/>
        <v>3</v>
      </c>
      <c r="AM194" s="38">
        <f t="shared" si="301"/>
        <v>17000</v>
      </c>
      <c r="AN194" s="39">
        <f t="shared" si="302"/>
        <v>0</v>
      </c>
      <c r="AO194" s="40">
        <f t="shared" si="303"/>
        <v>3</v>
      </c>
      <c r="AP194" s="38">
        <f t="shared" si="304"/>
        <v>35450</v>
      </c>
      <c r="AQ194" s="39">
        <f t="shared" si="305"/>
        <v>4.3723554301833572</v>
      </c>
      <c r="AR194" s="40">
        <f t="shared" si="306"/>
        <v>3</v>
      </c>
      <c r="AS194" s="38">
        <f t="shared" si="307"/>
        <v>29700</v>
      </c>
      <c r="AT194" s="39">
        <f t="shared" si="308"/>
        <v>-0.67340067340067333</v>
      </c>
      <c r="AU194" s="40">
        <f t="shared" si="309"/>
        <v>3</v>
      </c>
      <c r="AV194" s="42">
        <f t="shared" si="312"/>
        <v>18</v>
      </c>
      <c r="AW194" s="42" t="str">
        <f t="shared" si="310"/>
        <v>AMAN</v>
      </c>
      <c r="AX194" s="42" t="str">
        <f t="shared" si="311"/>
        <v>3</v>
      </c>
    </row>
    <row r="195" spans="1:51" x14ac:dyDescent="0.35">
      <c r="A195" s="8">
        <v>7</v>
      </c>
      <c r="B195" s="9">
        <v>6306</v>
      </c>
      <c r="C195" s="10" t="s">
        <v>603</v>
      </c>
      <c r="D195" s="81">
        <v>6306070</v>
      </c>
      <c r="E195" s="93" t="s">
        <v>645</v>
      </c>
      <c r="F195" s="88">
        <f>F193</f>
        <v>11500</v>
      </c>
      <c r="G195" s="88">
        <f>G193</f>
        <v>11500</v>
      </c>
      <c r="H195" s="88">
        <f>H193</f>
        <v>11500</v>
      </c>
      <c r="I195" s="88">
        <f>I193</f>
        <v>11500</v>
      </c>
      <c r="J195" s="72">
        <f>J193+2000</f>
        <v>8000</v>
      </c>
      <c r="K195" s="72">
        <f>K193+2000</f>
        <v>8000</v>
      </c>
      <c r="L195" s="72">
        <f>L193+2000</f>
        <v>8000</v>
      </c>
      <c r="M195" s="72">
        <f>M193+2000</f>
        <v>8000</v>
      </c>
      <c r="N195" s="72">
        <f t="shared" ref="N195:U195" si="316">N193</f>
        <v>18000</v>
      </c>
      <c r="O195" s="72">
        <f t="shared" si="316"/>
        <v>17000</v>
      </c>
      <c r="P195" s="72">
        <f t="shared" si="316"/>
        <v>17300</v>
      </c>
      <c r="Q195" s="72">
        <f t="shared" si="316"/>
        <v>17500</v>
      </c>
      <c r="R195" s="72">
        <f t="shared" si="316"/>
        <v>17000</v>
      </c>
      <c r="S195" s="72">
        <f t="shared" si="316"/>
        <v>17000</v>
      </c>
      <c r="T195" s="72">
        <f t="shared" si="316"/>
        <v>17000</v>
      </c>
      <c r="U195" s="72">
        <f t="shared" si="316"/>
        <v>17000</v>
      </c>
      <c r="V195" s="72">
        <f t="shared" ref="V195:Y197" si="317">V193+1000</f>
        <v>36300</v>
      </c>
      <c r="W195" s="72">
        <f t="shared" si="317"/>
        <v>36200</v>
      </c>
      <c r="X195" s="72">
        <f t="shared" si="317"/>
        <v>36850</v>
      </c>
      <c r="Y195" s="72">
        <f t="shared" si="317"/>
        <v>38000</v>
      </c>
      <c r="Z195" s="72">
        <f>Z193</f>
        <v>30600</v>
      </c>
      <c r="AA195" s="72">
        <f>AA193</f>
        <v>30000</v>
      </c>
      <c r="AB195" s="72">
        <f>AB193</f>
        <v>30000</v>
      </c>
      <c r="AC195" s="72">
        <f>AC193</f>
        <v>30000</v>
      </c>
      <c r="AD195" s="38">
        <f t="shared" si="292"/>
        <v>11500</v>
      </c>
      <c r="AE195" s="39">
        <f t="shared" si="293"/>
        <v>0</v>
      </c>
      <c r="AF195" s="40">
        <f t="shared" si="294"/>
        <v>3</v>
      </c>
      <c r="AG195" s="38">
        <f t="shared" si="295"/>
        <v>8000</v>
      </c>
      <c r="AH195" s="39">
        <f t="shared" si="296"/>
        <v>0</v>
      </c>
      <c r="AI195" s="40">
        <f t="shared" si="297"/>
        <v>3</v>
      </c>
      <c r="AJ195" s="38">
        <f t="shared" si="298"/>
        <v>17433.333333333332</v>
      </c>
      <c r="AK195" s="39">
        <f t="shared" si="299"/>
        <v>0.38240917782027467</v>
      </c>
      <c r="AL195" s="40">
        <f t="shared" si="300"/>
        <v>3</v>
      </c>
      <c r="AM195" s="38">
        <f t="shared" si="301"/>
        <v>17000</v>
      </c>
      <c r="AN195" s="39">
        <f t="shared" si="302"/>
        <v>0</v>
      </c>
      <c r="AO195" s="40">
        <f t="shared" si="303"/>
        <v>3</v>
      </c>
      <c r="AP195" s="38">
        <f t="shared" si="304"/>
        <v>36450</v>
      </c>
      <c r="AQ195" s="39">
        <f t="shared" si="305"/>
        <v>4.252400548696845</v>
      </c>
      <c r="AR195" s="40">
        <f t="shared" si="306"/>
        <v>3</v>
      </c>
      <c r="AS195" s="38">
        <f t="shared" si="307"/>
        <v>30200</v>
      </c>
      <c r="AT195" s="39">
        <f t="shared" si="308"/>
        <v>-0.66225165562913912</v>
      </c>
      <c r="AU195" s="40">
        <f t="shared" si="309"/>
        <v>3</v>
      </c>
      <c r="AV195" s="42">
        <f t="shared" si="312"/>
        <v>18</v>
      </c>
      <c r="AW195" s="42" t="str">
        <f t="shared" si="310"/>
        <v>AMAN</v>
      </c>
      <c r="AX195" s="42" t="str">
        <f t="shared" si="311"/>
        <v>3</v>
      </c>
    </row>
    <row r="196" spans="1:51" x14ac:dyDescent="0.35">
      <c r="A196" s="8">
        <v>8</v>
      </c>
      <c r="B196" s="9">
        <v>6306</v>
      </c>
      <c r="C196" s="10" t="s">
        <v>603</v>
      </c>
      <c r="D196" s="81">
        <v>6306080</v>
      </c>
      <c r="E196" s="93" t="s">
        <v>646</v>
      </c>
      <c r="F196" s="88">
        <f>F193+500</f>
        <v>12000</v>
      </c>
      <c r="G196" s="88">
        <f>G193+500</f>
        <v>12000</v>
      </c>
      <c r="H196" s="88">
        <f>H193+500</f>
        <v>12000</v>
      </c>
      <c r="I196" s="88">
        <f>I193+500</f>
        <v>12000</v>
      </c>
      <c r="J196" s="72">
        <f>J193+2000</f>
        <v>8000</v>
      </c>
      <c r="K196" s="72">
        <f>K193+2000</f>
        <v>8000</v>
      </c>
      <c r="L196" s="72">
        <f>L193+2000</f>
        <v>8000</v>
      </c>
      <c r="M196" s="72">
        <f>M193+2000</f>
        <v>8000</v>
      </c>
      <c r="N196" s="72">
        <f t="shared" ref="N196:U196" si="318">N193</f>
        <v>18000</v>
      </c>
      <c r="O196" s="72">
        <f t="shared" si="318"/>
        <v>17000</v>
      </c>
      <c r="P196" s="72">
        <f t="shared" si="318"/>
        <v>17300</v>
      </c>
      <c r="Q196" s="72">
        <f t="shared" si="318"/>
        <v>17500</v>
      </c>
      <c r="R196" s="72">
        <f t="shared" si="318"/>
        <v>17000</v>
      </c>
      <c r="S196" s="72">
        <f t="shared" si="318"/>
        <v>17000</v>
      </c>
      <c r="T196" s="72">
        <f t="shared" si="318"/>
        <v>17000</v>
      </c>
      <c r="U196" s="72">
        <f t="shared" si="318"/>
        <v>17000</v>
      </c>
      <c r="V196" s="72">
        <f t="shared" si="317"/>
        <v>36300</v>
      </c>
      <c r="W196" s="72">
        <f t="shared" si="317"/>
        <v>36200</v>
      </c>
      <c r="X196" s="72">
        <f t="shared" si="317"/>
        <v>36850</v>
      </c>
      <c r="Y196" s="72">
        <f t="shared" si="317"/>
        <v>38000</v>
      </c>
      <c r="Z196" s="72">
        <f>Z193</f>
        <v>30600</v>
      </c>
      <c r="AA196" s="72">
        <f>AA193</f>
        <v>30000</v>
      </c>
      <c r="AB196" s="72">
        <f>AB193</f>
        <v>30000</v>
      </c>
      <c r="AC196" s="72">
        <f>AC193</f>
        <v>30000</v>
      </c>
      <c r="AD196" s="38">
        <f t="shared" si="292"/>
        <v>12000</v>
      </c>
      <c r="AE196" s="39">
        <f t="shared" si="293"/>
        <v>0</v>
      </c>
      <c r="AF196" s="40">
        <f t="shared" si="294"/>
        <v>3</v>
      </c>
      <c r="AG196" s="38">
        <f t="shared" si="295"/>
        <v>8000</v>
      </c>
      <c r="AH196" s="39">
        <f t="shared" si="296"/>
        <v>0</v>
      </c>
      <c r="AI196" s="40">
        <f t="shared" si="297"/>
        <v>3</v>
      </c>
      <c r="AJ196" s="38">
        <f t="shared" si="298"/>
        <v>17433.333333333332</v>
      </c>
      <c r="AK196" s="39">
        <f t="shared" si="299"/>
        <v>0.38240917782027467</v>
      </c>
      <c r="AL196" s="40">
        <f t="shared" si="300"/>
        <v>3</v>
      </c>
      <c r="AM196" s="38">
        <f t="shared" si="301"/>
        <v>17000</v>
      </c>
      <c r="AN196" s="39">
        <f t="shared" si="302"/>
        <v>0</v>
      </c>
      <c r="AO196" s="40">
        <f t="shared" si="303"/>
        <v>3</v>
      </c>
      <c r="AP196" s="38">
        <f t="shared" si="304"/>
        <v>36450</v>
      </c>
      <c r="AQ196" s="39">
        <f t="shared" si="305"/>
        <v>4.252400548696845</v>
      </c>
      <c r="AR196" s="40">
        <f t="shared" si="306"/>
        <v>3</v>
      </c>
      <c r="AS196" s="38">
        <f t="shared" si="307"/>
        <v>30200</v>
      </c>
      <c r="AT196" s="39">
        <f t="shared" si="308"/>
        <v>-0.66225165562913912</v>
      </c>
      <c r="AU196" s="40">
        <f t="shared" si="309"/>
        <v>3</v>
      </c>
      <c r="AV196" s="42">
        <f t="shared" si="312"/>
        <v>18</v>
      </c>
      <c r="AW196" s="42" t="str">
        <f t="shared" si="310"/>
        <v>AMAN</v>
      </c>
      <c r="AX196" s="42" t="str">
        <f t="shared" si="311"/>
        <v>3</v>
      </c>
    </row>
    <row r="197" spans="1:51" x14ac:dyDescent="0.35">
      <c r="A197" s="8">
        <v>9</v>
      </c>
      <c r="B197" s="9">
        <v>6306</v>
      </c>
      <c r="C197" s="10" t="s">
        <v>603</v>
      </c>
      <c r="D197" s="81">
        <v>6306090</v>
      </c>
      <c r="E197" s="93" t="s">
        <v>647</v>
      </c>
      <c r="F197" s="88">
        <f>F193+1000</f>
        <v>12500</v>
      </c>
      <c r="G197" s="88">
        <f>G193+1000</f>
        <v>12500</v>
      </c>
      <c r="H197" s="88">
        <f>H193+1000</f>
        <v>12500</v>
      </c>
      <c r="I197" s="88">
        <f>I193+1000</f>
        <v>12500</v>
      </c>
      <c r="J197" s="72">
        <f>J193+2000</f>
        <v>8000</v>
      </c>
      <c r="K197" s="72">
        <f>K193+2000</f>
        <v>8000</v>
      </c>
      <c r="L197" s="72">
        <f>L193+2000</f>
        <v>8000</v>
      </c>
      <c r="M197" s="72">
        <f>M193+2000</f>
        <v>8000</v>
      </c>
      <c r="N197" s="72">
        <f t="shared" ref="N197:U197" si="319">N193</f>
        <v>18000</v>
      </c>
      <c r="O197" s="72">
        <f t="shared" si="319"/>
        <v>17000</v>
      </c>
      <c r="P197" s="72">
        <f t="shared" si="319"/>
        <v>17300</v>
      </c>
      <c r="Q197" s="72">
        <f t="shared" si="319"/>
        <v>17500</v>
      </c>
      <c r="R197" s="72">
        <f t="shared" si="319"/>
        <v>17000</v>
      </c>
      <c r="S197" s="72">
        <f t="shared" si="319"/>
        <v>17000</v>
      </c>
      <c r="T197" s="72">
        <f t="shared" si="319"/>
        <v>17000</v>
      </c>
      <c r="U197" s="72">
        <f t="shared" si="319"/>
        <v>17000</v>
      </c>
      <c r="V197" s="72">
        <f t="shared" si="317"/>
        <v>37300</v>
      </c>
      <c r="W197" s="72">
        <f t="shared" si="317"/>
        <v>37200</v>
      </c>
      <c r="X197" s="72">
        <f t="shared" si="317"/>
        <v>37850</v>
      </c>
      <c r="Y197" s="72">
        <f t="shared" si="317"/>
        <v>39000</v>
      </c>
      <c r="Z197" s="72">
        <f>Z193</f>
        <v>30600</v>
      </c>
      <c r="AA197" s="72">
        <f>AA193</f>
        <v>30000</v>
      </c>
      <c r="AB197" s="72">
        <f>AB193</f>
        <v>30000</v>
      </c>
      <c r="AC197" s="72">
        <f>AC193</f>
        <v>30000</v>
      </c>
      <c r="AD197" s="38">
        <f t="shared" si="292"/>
        <v>12500</v>
      </c>
      <c r="AE197" s="39">
        <f t="shared" si="293"/>
        <v>0</v>
      </c>
      <c r="AF197" s="40">
        <f t="shared" si="294"/>
        <v>3</v>
      </c>
      <c r="AG197" s="38">
        <f t="shared" si="295"/>
        <v>8000</v>
      </c>
      <c r="AH197" s="39">
        <f t="shared" si="296"/>
        <v>0</v>
      </c>
      <c r="AI197" s="40">
        <f t="shared" si="297"/>
        <v>3</v>
      </c>
      <c r="AJ197" s="38">
        <f t="shared" si="298"/>
        <v>17433.333333333332</v>
      </c>
      <c r="AK197" s="39">
        <f t="shared" si="299"/>
        <v>0.38240917782027467</v>
      </c>
      <c r="AL197" s="40">
        <f t="shared" si="300"/>
        <v>3</v>
      </c>
      <c r="AM197" s="38">
        <f t="shared" si="301"/>
        <v>17000</v>
      </c>
      <c r="AN197" s="39">
        <f t="shared" si="302"/>
        <v>0</v>
      </c>
      <c r="AO197" s="40">
        <f t="shared" si="303"/>
        <v>3</v>
      </c>
      <c r="AP197" s="38">
        <f t="shared" si="304"/>
        <v>37450</v>
      </c>
      <c r="AQ197" s="39">
        <f t="shared" si="305"/>
        <v>4.1388518024032042</v>
      </c>
      <c r="AR197" s="40">
        <f t="shared" si="306"/>
        <v>3</v>
      </c>
      <c r="AS197" s="38">
        <f t="shared" si="307"/>
        <v>30200</v>
      </c>
      <c r="AT197" s="39">
        <f t="shared" si="308"/>
        <v>-0.66225165562913912</v>
      </c>
      <c r="AU197" s="40">
        <f t="shared" si="309"/>
        <v>3</v>
      </c>
      <c r="AV197" s="42">
        <f t="shared" si="312"/>
        <v>18</v>
      </c>
      <c r="AW197" s="42" t="str">
        <f t="shared" si="310"/>
        <v>AMAN</v>
      </c>
      <c r="AX197" s="42" t="str">
        <f t="shared" si="311"/>
        <v>3</v>
      </c>
    </row>
    <row r="198" spans="1:51" x14ac:dyDescent="0.35">
      <c r="A198" s="8">
        <v>10</v>
      </c>
      <c r="B198" s="9">
        <v>6306</v>
      </c>
      <c r="C198" s="10" t="s">
        <v>603</v>
      </c>
      <c r="D198" s="81">
        <v>6306091</v>
      </c>
      <c r="E198" s="93" t="s">
        <v>648</v>
      </c>
      <c r="F198" s="88">
        <f>F193+1500</f>
        <v>13000</v>
      </c>
      <c r="G198" s="88">
        <f>G193+1500</f>
        <v>13000</v>
      </c>
      <c r="H198" s="88">
        <f>H193+1500</f>
        <v>13000</v>
      </c>
      <c r="I198" s="88">
        <f>I193+1500</f>
        <v>13000</v>
      </c>
      <c r="J198" s="72">
        <f>J193+2500</f>
        <v>8500</v>
      </c>
      <c r="K198" s="72">
        <f>K193+2500</f>
        <v>8500</v>
      </c>
      <c r="L198" s="72">
        <f>L193+2500</f>
        <v>8500</v>
      </c>
      <c r="M198" s="72">
        <f>M193+2500</f>
        <v>8500</v>
      </c>
      <c r="N198" s="72">
        <f>N193+2000</f>
        <v>20000</v>
      </c>
      <c r="O198" s="72">
        <f>O193+2000</f>
        <v>19000</v>
      </c>
      <c r="P198" s="72">
        <f>P193+2000</f>
        <v>19300</v>
      </c>
      <c r="Q198" s="72">
        <f>Q193+2000</f>
        <v>19500</v>
      </c>
      <c r="R198" s="72">
        <f>R193+2500</f>
        <v>19500</v>
      </c>
      <c r="S198" s="72">
        <f>S193+2500</f>
        <v>19500</v>
      </c>
      <c r="T198" s="72">
        <f>T193+2500</f>
        <v>19500</v>
      </c>
      <c r="U198" s="72">
        <f>U193+2500</f>
        <v>19500</v>
      </c>
      <c r="V198" s="72">
        <f>V196+2000</f>
        <v>38300</v>
      </c>
      <c r="W198" s="72">
        <f>W196+2000</f>
        <v>38200</v>
      </c>
      <c r="X198" s="72">
        <f>X196+2000</f>
        <v>38850</v>
      </c>
      <c r="Y198" s="72">
        <f>Y196+2000</f>
        <v>40000</v>
      </c>
      <c r="Z198" s="72">
        <f>Z193+1000</f>
        <v>31600</v>
      </c>
      <c r="AA198" s="72">
        <f>AA193+1000</f>
        <v>31000</v>
      </c>
      <c r="AB198" s="72">
        <f>AB193+1000</f>
        <v>31000</v>
      </c>
      <c r="AC198" s="72">
        <f>AC193+1000</f>
        <v>31000</v>
      </c>
      <c r="AD198" s="38">
        <f t="shared" si="292"/>
        <v>13000</v>
      </c>
      <c r="AE198" s="39">
        <f t="shared" si="293"/>
        <v>0</v>
      </c>
      <c r="AF198" s="40">
        <f t="shared" si="294"/>
        <v>3</v>
      </c>
      <c r="AG198" s="38">
        <f t="shared" si="295"/>
        <v>8500</v>
      </c>
      <c r="AH198" s="39">
        <f t="shared" si="296"/>
        <v>0</v>
      </c>
      <c r="AI198" s="40">
        <f t="shared" si="297"/>
        <v>3</v>
      </c>
      <c r="AJ198" s="38">
        <f t="shared" si="298"/>
        <v>19433.333333333332</v>
      </c>
      <c r="AK198" s="39">
        <f t="shared" si="299"/>
        <v>0.34305317324185874</v>
      </c>
      <c r="AL198" s="40">
        <f t="shared" si="300"/>
        <v>3</v>
      </c>
      <c r="AM198" s="38">
        <f t="shared" si="301"/>
        <v>19500</v>
      </c>
      <c r="AN198" s="39">
        <f t="shared" si="302"/>
        <v>0</v>
      </c>
      <c r="AO198" s="40">
        <f t="shared" si="303"/>
        <v>3</v>
      </c>
      <c r="AP198" s="38">
        <f t="shared" si="304"/>
        <v>38450</v>
      </c>
      <c r="AQ198" s="39">
        <f t="shared" si="305"/>
        <v>4.031209362808843</v>
      </c>
      <c r="AR198" s="40">
        <f t="shared" si="306"/>
        <v>3</v>
      </c>
      <c r="AS198" s="38">
        <f t="shared" si="307"/>
        <v>31200</v>
      </c>
      <c r="AT198" s="39">
        <f t="shared" si="308"/>
        <v>-0.64102564102564097</v>
      </c>
      <c r="AU198" s="40">
        <f t="shared" si="309"/>
        <v>3</v>
      </c>
      <c r="AV198" s="42">
        <f t="shared" si="312"/>
        <v>18</v>
      </c>
      <c r="AW198" s="42" t="str">
        <f t="shared" si="310"/>
        <v>AMAN</v>
      </c>
      <c r="AX198" s="42" t="str">
        <f t="shared" si="311"/>
        <v>3</v>
      </c>
    </row>
    <row r="199" spans="1:51" x14ac:dyDescent="0.35">
      <c r="A199" s="8">
        <v>11</v>
      </c>
      <c r="B199" s="9">
        <v>6306</v>
      </c>
      <c r="C199" s="10" t="s">
        <v>603</v>
      </c>
      <c r="D199" s="81">
        <v>6306100</v>
      </c>
      <c r="E199" s="93" t="s">
        <v>649</v>
      </c>
      <c r="F199" s="88">
        <f>F193+1000</f>
        <v>12500</v>
      </c>
      <c r="G199" s="88">
        <f>G193+1000</f>
        <v>12500</v>
      </c>
      <c r="H199" s="88">
        <f>H193+1000</f>
        <v>12500</v>
      </c>
      <c r="I199" s="88">
        <f>I193+1000</f>
        <v>12500</v>
      </c>
      <c r="J199" s="72">
        <f>J193+2000</f>
        <v>8000</v>
      </c>
      <c r="K199" s="72">
        <f>K193+2000</f>
        <v>8000</v>
      </c>
      <c r="L199" s="72">
        <f>L193+2000</f>
        <v>8000</v>
      </c>
      <c r="M199" s="72">
        <f>M193+2000</f>
        <v>8000</v>
      </c>
      <c r="N199" s="72">
        <f>N193-1000</f>
        <v>17000</v>
      </c>
      <c r="O199" s="72">
        <f>O193-1000</f>
        <v>16000</v>
      </c>
      <c r="P199" s="72">
        <f>P193-1000</f>
        <v>16300</v>
      </c>
      <c r="Q199" s="72">
        <f>Q193-1000</f>
        <v>16500</v>
      </c>
      <c r="R199" s="72">
        <f>R193</f>
        <v>17000</v>
      </c>
      <c r="S199" s="72">
        <f>S193</f>
        <v>17000</v>
      </c>
      <c r="T199" s="72">
        <f>T193</f>
        <v>17000</v>
      </c>
      <c r="U199" s="72">
        <f>U193</f>
        <v>17000</v>
      </c>
      <c r="V199" s="72">
        <f>V197-1000</f>
        <v>36300</v>
      </c>
      <c r="W199" s="72">
        <f>W197-1000</f>
        <v>36200</v>
      </c>
      <c r="X199" s="72">
        <f>X197-1000</f>
        <v>36850</v>
      </c>
      <c r="Y199" s="72">
        <f>Y197-1000</f>
        <v>38000</v>
      </c>
      <c r="Z199" s="72">
        <f>Z193-1000</f>
        <v>29600</v>
      </c>
      <c r="AA199" s="72">
        <f>AA193-1000</f>
        <v>29000</v>
      </c>
      <c r="AB199" s="72">
        <f>AB193-1000</f>
        <v>29000</v>
      </c>
      <c r="AC199" s="72">
        <f>AC193-1000</f>
        <v>29000</v>
      </c>
      <c r="AD199" s="38">
        <f t="shared" si="292"/>
        <v>12500</v>
      </c>
      <c r="AE199" s="39">
        <f t="shared" si="293"/>
        <v>0</v>
      </c>
      <c r="AF199" s="40">
        <f t="shared" si="294"/>
        <v>3</v>
      </c>
      <c r="AG199" s="38">
        <f t="shared" si="295"/>
        <v>8000</v>
      </c>
      <c r="AH199" s="39">
        <f t="shared" si="296"/>
        <v>0</v>
      </c>
      <c r="AI199" s="40">
        <f t="shared" si="297"/>
        <v>3</v>
      </c>
      <c r="AJ199" s="38">
        <f t="shared" si="298"/>
        <v>16433.333333333332</v>
      </c>
      <c r="AK199" s="39">
        <f t="shared" si="299"/>
        <v>0.40567951318459156</v>
      </c>
      <c r="AL199" s="40">
        <f t="shared" si="300"/>
        <v>3</v>
      </c>
      <c r="AM199" s="38">
        <f t="shared" si="301"/>
        <v>17000</v>
      </c>
      <c r="AN199" s="39">
        <f t="shared" si="302"/>
        <v>0</v>
      </c>
      <c r="AO199" s="40">
        <f t="shared" si="303"/>
        <v>3</v>
      </c>
      <c r="AP199" s="38">
        <f t="shared" si="304"/>
        <v>36450</v>
      </c>
      <c r="AQ199" s="39">
        <f t="shared" si="305"/>
        <v>4.252400548696845</v>
      </c>
      <c r="AR199" s="40">
        <f t="shared" si="306"/>
        <v>3</v>
      </c>
      <c r="AS199" s="38">
        <f t="shared" si="307"/>
        <v>29200</v>
      </c>
      <c r="AT199" s="39">
        <f t="shared" si="308"/>
        <v>-0.68493150684931503</v>
      </c>
      <c r="AU199" s="40">
        <f t="shared" si="309"/>
        <v>3</v>
      </c>
      <c r="AV199" s="42">
        <f t="shared" si="312"/>
        <v>18</v>
      </c>
      <c r="AW199" s="42" t="str">
        <f t="shared" si="310"/>
        <v>AMAN</v>
      </c>
      <c r="AX199" s="42" t="str">
        <f t="shared" si="311"/>
        <v>3</v>
      </c>
    </row>
    <row r="200" spans="1:51" x14ac:dyDescent="0.35">
      <c r="A200" s="68"/>
      <c r="B200" s="68"/>
      <c r="C200" s="68"/>
      <c r="D200" s="68" t="s">
        <v>597</v>
      </c>
      <c r="E200" s="67" t="s">
        <v>597</v>
      </c>
      <c r="F200" s="74">
        <f t="shared" ref="F200:AC200" si="320">AVERAGE(F189:F199)</f>
        <v>12090.90909090909</v>
      </c>
      <c r="G200" s="74">
        <f t="shared" si="320"/>
        <v>12090.90909090909</v>
      </c>
      <c r="H200" s="74">
        <f t="shared" si="320"/>
        <v>12090.90909090909</v>
      </c>
      <c r="I200" s="74">
        <f t="shared" si="320"/>
        <v>12090.90909090909</v>
      </c>
      <c r="J200" s="74">
        <f t="shared" si="320"/>
        <v>7727.272727272727</v>
      </c>
      <c r="K200" s="74">
        <f t="shared" si="320"/>
        <v>7727.272727272727</v>
      </c>
      <c r="L200" s="74">
        <f t="shared" si="320"/>
        <v>7727.272727272727</v>
      </c>
      <c r="M200" s="74">
        <f t="shared" si="320"/>
        <v>7727.272727272727</v>
      </c>
      <c r="N200" s="74">
        <f t="shared" si="320"/>
        <v>18372.727272727272</v>
      </c>
      <c r="O200" s="74">
        <f t="shared" si="320"/>
        <v>17372.727272727272</v>
      </c>
      <c r="P200" s="74">
        <f t="shared" si="320"/>
        <v>17672.727272727272</v>
      </c>
      <c r="Q200" s="74">
        <f t="shared" si="320"/>
        <v>17872.727272727272</v>
      </c>
      <c r="R200" s="74">
        <f t="shared" si="320"/>
        <v>17545.454545454544</v>
      </c>
      <c r="S200" s="74">
        <f t="shared" si="320"/>
        <v>17545.454545454544</v>
      </c>
      <c r="T200" s="74">
        <f t="shared" si="320"/>
        <v>17545.454545454544</v>
      </c>
      <c r="U200" s="74">
        <f t="shared" si="320"/>
        <v>17545.454545454544</v>
      </c>
      <c r="V200" s="74">
        <f t="shared" si="320"/>
        <v>36390.909090909088</v>
      </c>
      <c r="W200" s="74">
        <f t="shared" si="320"/>
        <v>36290.909090909088</v>
      </c>
      <c r="X200" s="74">
        <f t="shared" si="320"/>
        <v>36940.909090909088</v>
      </c>
      <c r="Y200" s="74">
        <f t="shared" si="320"/>
        <v>38090.909090909088</v>
      </c>
      <c r="Z200" s="74">
        <f t="shared" si="320"/>
        <v>30736.363636363636</v>
      </c>
      <c r="AA200" s="74">
        <f t="shared" si="320"/>
        <v>30136.363636363636</v>
      </c>
      <c r="AB200" s="74">
        <f t="shared" si="320"/>
        <v>30136.363636363636</v>
      </c>
      <c r="AC200" s="74">
        <f t="shared" si="320"/>
        <v>30136.363636363636</v>
      </c>
      <c r="AD200" s="38">
        <f t="shared" si="292"/>
        <v>12090.90909090909</v>
      </c>
      <c r="AE200" s="39">
        <f t="shared" si="293"/>
        <v>0</v>
      </c>
      <c r="AF200" s="41">
        <f t="shared" si="294"/>
        <v>3</v>
      </c>
      <c r="AG200" s="38">
        <f t="shared" si="295"/>
        <v>7727.272727272727</v>
      </c>
      <c r="AH200" s="39">
        <f t="shared" si="296"/>
        <v>0</v>
      </c>
      <c r="AI200" s="41">
        <f t="shared" si="297"/>
        <v>3</v>
      </c>
      <c r="AJ200" s="38">
        <f t="shared" si="298"/>
        <v>17806.060606060604</v>
      </c>
      <c r="AK200" s="39">
        <f t="shared" si="299"/>
        <v>0.37440435670524852</v>
      </c>
      <c r="AL200" s="41">
        <f t="shared" si="300"/>
        <v>3</v>
      </c>
      <c r="AM200" s="38">
        <f t="shared" si="301"/>
        <v>17545.454545454544</v>
      </c>
      <c r="AN200" s="39">
        <f t="shared" si="302"/>
        <v>0</v>
      </c>
      <c r="AO200" s="41">
        <f t="shared" si="303"/>
        <v>3</v>
      </c>
      <c r="AP200" s="38">
        <f t="shared" si="304"/>
        <v>36540.909090909088</v>
      </c>
      <c r="AQ200" s="39">
        <f t="shared" si="305"/>
        <v>4.2418211220301041</v>
      </c>
      <c r="AR200" s="41">
        <f t="shared" si="306"/>
        <v>3</v>
      </c>
      <c r="AS200" s="38">
        <f t="shared" si="307"/>
        <v>30336.363636363636</v>
      </c>
      <c r="AT200" s="39">
        <f t="shared" si="308"/>
        <v>-0.65927479772250519</v>
      </c>
      <c r="AU200" s="41">
        <f t="shared" si="309"/>
        <v>3</v>
      </c>
      <c r="AV200" s="41">
        <f t="shared" si="312"/>
        <v>18</v>
      </c>
      <c r="AW200" s="41" t="str">
        <f t="shared" si="310"/>
        <v>AMAN</v>
      </c>
      <c r="AX200" s="41" t="str">
        <f t="shared" si="311"/>
        <v>3</v>
      </c>
      <c r="AY200" s="44"/>
    </row>
    <row r="203" spans="1:51" ht="18.5" x14ac:dyDescent="0.35">
      <c r="A203" s="213" t="s">
        <v>800</v>
      </c>
      <c r="B203" s="196"/>
      <c r="C203" s="196"/>
      <c r="D203" s="196"/>
      <c r="E203" s="196"/>
      <c r="F203" s="60"/>
      <c r="G203" s="60"/>
      <c r="H203" s="61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2"/>
      <c r="AE203" s="63"/>
      <c r="AF203" s="60"/>
      <c r="AG203" s="62"/>
      <c r="AH203" s="63"/>
      <c r="AI203" s="60"/>
      <c r="AJ203" s="62"/>
      <c r="AK203" s="63"/>
      <c r="AL203" s="60"/>
      <c r="AM203" s="62"/>
      <c r="AN203" s="63"/>
      <c r="AO203" s="60"/>
      <c r="AP203" s="62"/>
      <c r="AQ203" s="63"/>
      <c r="AR203" s="60"/>
      <c r="AS203" s="62"/>
      <c r="AT203" s="63"/>
      <c r="AU203" s="60"/>
    </row>
    <row r="204" spans="1:51" x14ac:dyDescent="0.35">
      <c r="A204" s="66"/>
      <c r="B204" s="76"/>
      <c r="C204" s="66"/>
      <c r="D204" s="66"/>
      <c r="E204" s="66"/>
      <c r="F204" s="66"/>
      <c r="G204" s="66"/>
      <c r="H204" s="61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2"/>
      <c r="AE204" s="63"/>
      <c r="AF204" s="66"/>
      <c r="AG204" s="62"/>
      <c r="AH204" s="63"/>
      <c r="AI204" s="66"/>
      <c r="AJ204" s="62"/>
      <c r="AK204" s="63"/>
      <c r="AL204" s="66"/>
      <c r="AM204" s="62"/>
      <c r="AN204" s="63"/>
      <c r="AO204" s="66"/>
      <c r="AP204" s="62"/>
      <c r="AQ204" s="63"/>
      <c r="AR204" s="66"/>
      <c r="AS204" s="62"/>
      <c r="AT204" s="63"/>
      <c r="AU204" s="66"/>
    </row>
    <row r="205" spans="1:51" s="36" customFormat="1" ht="31.15" customHeight="1" x14ac:dyDescent="0.35">
      <c r="A205" s="308" t="s">
        <v>1</v>
      </c>
      <c r="B205" s="309" t="s">
        <v>602</v>
      </c>
      <c r="C205" s="310" t="s">
        <v>3</v>
      </c>
      <c r="D205" s="313" t="s">
        <v>600</v>
      </c>
      <c r="E205" s="316" t="s">
        <v>601</v>
      </c>
      <c r="F205" s="323" t="s">
        <v>564</v>
      </c>
      <c r="G205" s="324"/>
      <c r="H205" s="324"/>
      <c r="I205" s="323" t="s">
        <v>8</v>
      </c>
      <c r="J205" s="325" t="s">
        <v>565</v>
      </c>
      <c r="K205" s="326"/>
      <c r="L205" s="326"/>
      <c r="M205" s="325" t="s">
        <v>8</v>
      </c>
      <c r="N205" s="303" t="s">
        <v>566</v>
      </c>
      <c r="O205" s="304"/>
      <c r="P205" s="304"/>
      <c r="Q205" s="303" t="s">
        <v>8</v>
      </c>
      <c r="R205" s="319" t="s">
        <v>567</v>
      </c>
      <c r="S205" s="320"/>
      <c r="T205" s="320"/>
      <c r="U205" s="319" t="s">
        <v>8</v>
      </c>
      <c r="V205" s="321" t="s">
        <v>568</v>
      </c>
      <c r="W205" s="322"/>
      <c r="X205" s="322"/>
      <c r="Y205" s="321" t="s">
        <v>8</v>
      </c>
      <c r="Z205" s="297" t="s">
        <v>569</v>
      </c>
      <c r="AA205" s="306"/>
      <c r="AB205" s="306"/>
      <c r="AC205" s="297" t="s">
        <v>8</v>
      </c>
      <c r="AD205" s="299" t="s">
        <v>570</v>
      </c>
      <c r="AE205" s="300"/>
      <c r="AF205" s="301"/>
      <c r="AG205" s="299" t="s">
        <v>571</v>
      </c>
      <c r="AH205" s="300"/>
      <c r="AI205" s="301"/>
      <c r="AJ205" s="299" t="s">
        <v>572</v>
      </c>
      <c r="AK205" s="300"/>
      <c r="AL205" s="301"/>
      <c r="AM205" s="299" t="s">
        <v>573</v>
      </c>
      <c r="AN205" s="300"/>
      <c r="AO205" s="301"/>
      <c r="AP205" s="299" t="s">
        <v>574</v>
      </c>
      <c r="AQ205" s="300"/>
      <c r="AR205" s="301"/>
      <c r="AS205" s="299" t="s">
        <v>575</v>
      </c>
      <c r="AT205" s="300"/>
      <c r="AU205" s="301"/>
      <c r="AV205" s="305" t="s">
        <v>576</v>
      </c>
      <c r="AW205" s="305"/>
      <c r="AX205" s="305"/>
    </row>
    <row r="206" spans="1:51" s="36" customFormat="1" ht="15.5" x14ac:dyDescent="0.35">
      <c r="A206" s="308"/>
      <c r="B206" s="309"/>
      <c r="C206" s="311"/>
      <c r="D206" s="314"/>
      <c r="E206" s="317"/>
      <c r="F206" s="324"/>
      <c r="G206" s="324"/>
      <c r="H206" s="324"/>
      <c r="I206" s="323"/>
      <c r="J206" s="326"/>
      <c r="K206" s="326"/>
      <c r="L206" s="326"/>
      <c r="M206" s="325"/>
      <c r="N206" s="304"/>
      <c r="O206" s="304"/>
      <c r="P206" s="304"/>
      <c r="Q206" s="303"/>
      <c r="R206" s="320"/>
      <c r="S206" s="320"/>
      <c r="T206" s="320"/>
      <c r="U206" s="319"/>
      <c r="V206" s="322"/>
      <c r="W206" s="322"/>
      <c r="X206" s="322"/>
      <c r="Y206" s="321"/>
      <c r="Z206" s="306"/>
      <c r="AA206" s="306"/>
      <c r="AB206" s="306"/>
      <c r="AC206" s="297"/>
      <c r="AD206" s="298" t="s">
        <v>577</v>
      </c>
      <c r="AE206" s="302" t="s">
        <v>11</v>
      </c>
      <c r="AF206" s="298" t="s">
        <v>12</v>
      </c>
      <c r="AG206" s="298" t="s">
        <v>577</v>
      </c>
      <c r="AH206" s="302" t="s">
        <v>11</v>
      </c>
      <c r="AI206" s="298" t="s">
        <v>12</v>
      </c>
      <c r="AJ206" s="298" t="s">
        <v>577</v>
      </c>
      <c r="AK206" s="302" t="s">
        <v>11</v>
      </c>
      <c r="AL206" s="298" t="s">
        <v>12</v>
      </c>
      <c r="AM206" s="298" t="s">
        <v>577</v>
      </c>
      <c r="AN206" s="302" t="s">
        <v>11</v>
      </c>
      <c r="AO206" s="298" t="s">
        <v>12</v>
      </c>
      <c r="AP206" s="298" t="s">
        <v>577</v>
      </c>
      <c r="AQ206" s="302" t="s">
        <v>11</v>
      </c>
      <c r="AR206" s="298" t="s">
        <v>12</v>
      </c>
      <c r="AS206" s="298" t="s">
        <v>577</v>
      </c>
      <c r="AT206" s="302" t="s">
        <v>11</v>
      </c>
      <c r="AU206" s="298" t="s">
        <v>12</v>
      </c>
      <c r="AV206" s="305"/>
      <c r="AW206" s="305"/>
      <c r="AX206" s="305"/>
    </row>
    <row r="207" spans="1:51" s="36" customFormat="1" ht="15.5" x14ac:dyDescent="0.35">
      <c r="A207" s="308"/>
      <c r="B207" s="309"/>
      <c r="C207" s="312"/>
      <c r="D207" s="315"/>
      <c r="E207" s="318"/>
      <c r="F207" s="71">
        <v>45536</v>
      </c>
      <c r="G207" s="71">
        <v>45566</v>
      </c>
      <c r="H207" s="71">
        <v>45597</v>
      </c>
      <c r="I207" s="71">
        <v>45627</v>
      </c>
      <c r="J207" s="71">
        <v>45536</v>
      </c>
      <c r="K207" s="71">
        <v>45566</v>
      </c>
      <c r="L207" s="71">
        <v>45597</v>
      </c>
      <c r="M207" s="71">
        <v>45627</v>
      </c>
      <c r="N207" s="71">
        <v>45536</v>
      </c>
      <c r="O207" s="71">
        <v>45566</v>
      </c>
      <c r="P207" s="71">
        <v>45597</v>
      </c>
      <c r="Q207" s="71">
        <v>45627</v>
      </c>
      <c r="R207" s="71">
        <v>45536</v>
      </c>
      <c r="S207" s="71">
        <v>45566</v>
      </c>
      <c r="T207" s="71">
        <v>45597</v>
      </c>
      <c r="U207" s="71">
        <v>45627</v>
      </c>
      <c r="V207" s="71">
        <v>45536</v>
      </c>
      <c r="W207" s="71">
        <v>45566</v>
      </c>
      <c r="X207" s="71">
        <v>45597</v>
      </c>
      <c r="Y207" s="71">
        <v>45627</v>
      </c>
      <c r="Z207" s="71">
        <v>45536</v>
      </c>
      <c r="AA207" s="71">
        <v>45566</v>
      </c>
      <c r="AB207" s="71">
        <v>45597</v>
      </c>
      <c r="AC207" s="71">
        <v>45627</v>
      </c>
      <c r="AD207" s="298"/>
      <c r="AE207" s="302"/>
      <c r="AF207" s="298"/>
      <c r="AG207" s="298"/>
      <c r="AH207" s="302"/>
      <c r="AI207" s="298"/>
      <c r="AJ207" s="298"/>
      <c r="AK207" s="302"/>
      <c r="AL207" s="298"/>
      <c r="AM207" s="298"/>
      <c r="AN207" s="302"/>
      <c r="AO207" s="298"/>
      <c r="AP207" s="298"/>
      <c r="AQ207" s="302"/>
      <c r="AR207" s="298"/>
      <c r="AS207" s="298"/>
      <c r="AT207" s="302"/>
      <c r="AU207" s="298"/>
      <c r="AV207" s="59" t="s">
        <v>578</v>
      </c>
      <c r="AW207" s="59" t="s">
        <v>579</v>
      </c>
      <c r="AX207" s="59" t="s">
        <v>580</v>
      </c>
      <c r="AY207" s="43"/>
    </row>
    <row r="208" spans="1:51" x14ac:dyDescent="0.35">
      <c r="A208" s="8">
        <v>1</v>
      </c>
      <c r="B208" s="9">
        <v>6306</v>
      </c>
      <c r="C208" s="10" t="s">
        <v>603</v>
      </c>
      <c r="D208" s="81">
        <v>6306010</v>
      </c>
      <c r="E208" s="93" t="s">
        <v>639</v>
      </c>
      <c r="F208" s="88">
        <f>F212</f>
        <v>11500</v>
      </c>
      <c r="G208" s="88">
        <f>G212</f>
        <v>11500</v>
      </c>
      <c r="H208" s="88">
        <f>H212</f>
        <v>11500</v>
      </c>
      <c r="I208" s="88">
        <f>I212</f>
        <v>11500</v>
      </c>
      <c r="J208" s="72">
        <f>J212+2000</f>
        <v>8000</v>
      </c>
      <c r="K208" s="72">
        <f>K212+2000</f>
        <v>8000</v>
      </c>
      <c r="L208" s="72">
        <f>L212+2000</f>
        <v>8000</v>
      </c>
      <c r="M208" s="72">
        <f>M212+2000</f>
        <v>8000</v>
      </c>
      <c r="N208" s="72">
        <f>N212+1000</f>
        <v>18000</v>
      </c>
      <c r="O208" s="72">
        <f>O212+1000</f>
        <v>18300</v>
      </c>
      <c r="P208" s="72">
        <f>P212+1000</f>
        <v>18500</v>
      </c>
      <c r="Q208" s="72">
        <f>Q212+1000</f>
        <v>18500</v>
      </c>
      <c r="R208" s="72">
        <f>R212+500</f>
        <v>17500</v>
      </c>
      <c r="S208" s="72">
        <f>S212+500</f>
        <v>17500</v>
      </c>
      <c r="T208" s="72">
        <f>T212+500</f>
        <v>17500</v>
      </c>
      <c r="U208" s="72">
        <f>U212+500</f>
        <v>17500</v>
      </c>
      <c r="V208" s="72">
        <f>V212+1000</f>
        <v>36200</v>
      </c>
      <c r="W208" s="72">
        <f>W212+1000</f>
        <v>36850</v>
      </c>
      <c r="X208" s="72">
        <f>X212+1000</f>
        <v>38000</v>
      </c>
      <c r="Y208" s="72">
        <f>Y212+1000</f>
        <v>38000</v>
      </c>
      <c r="Z208" s="72">
        <f>Z212+500</f>
        <v>30500</v>
      </c>
      <c r="AA208" s="72">
        <f>AA212+500</f>
        <v>30500</v>
      </c>
      <c r="AB208" s="72">
        <f>AB212+500</f>
        <v>30500</v>
      </c>
      <c r="AC208" s="72">
        <f>AC212+500</f>
        <v>30500</v>
      </c>
      <c r="AD208" s="38">
        <f t="shared" ref="AD208:AD219" si="321">IF(ISERROR(AVERAGE(F208:H208)),0,AVERAGE(F208:H208))</f>
        <v>11500</v>
      </c>
      <c r="AE208" s="39">
        <f t="shared" ref="AE208:AE219" si="322">IF(ISERROR(((I208-AD208)/AD208)*100),0,((I208-AD208)/AD208)*100)</f>
        <v>0</v>
      </c>
      <c r="AF208" s="40">
        <f t="shared" ref="AF208:AF219" si="323">IF(AE208="","",IF(AE208&gt;10,1,IF(AE208&lt;5,3,2)))</f>
        <v>3</v>
      </c>
      <c r="AG208" s="38">
        <f t="shared" ref="AG208:AG219" si="324">IF(ISERROR(AVERAGE(J208:L208)),0,AVERAGE(J208:L208))</f>
        <v>8000</v>
      </c>
      <c r="AH208" s="39">
        <f t="shared" ref="AH208:AH219" si="325">IF(ISERROR(((M208-AG208)/AG208)*100),0,((M208-AG208)/AG208)*100)</f>
        <v>0</v>
      </c>
      <c r="AI208" s="40">
        <f t="shared" ref="AI208:AI219" si="326">IF(AH208="","",IF(AH208&gt;15,1,IF(AH208&lt;5,3,2)))</f>
        <v>3</v>
      </c>
      <c r="AJ208" s="38">
        <f t="shared" ref="AJ208:AJ219" si="327">IF(ISERROR(AVERAGE(N208:P208)),0,AVERAGE(N208:P208))</f>
        <v>18266.666666666668</v>
      </c>
      <c r="AK208" s="39">
        <f t="shared" ref="AK208:AK219" si="328">IF(ISERROR(((Q208-AJ208)/AJ208)*100),0,((Q208-AJ208)/AJ208)*100)</f>
        <v>1.2773722627737158</v>
      </c>
      <c r="AL208" s="40">
        <f t="shared" ref="AL208:AL219" si="329">IF(AK208="","",IF(AK208&gt;15,1,IF(AK208&lt;5,3,2)))</f>
        <v>3</v>
      </c>
      <c r="AM208" s="38">
        <f t="shared" ref="AM208:AM219" si="330">IF(ISERROR(AVERAGE(R208:T208)),0,AVERAGE(R208:T208))</f>
        <v>17500</v>
      </c>
      <c r="AN208" s="39">
        <f t="shared" ref="AN208:AN219" si="331">IF(ISERROR(((U208-AM208)/AM208)*100),0,((U208-AM208)/AM208)*100)</f>
        <v>0</v>
      </c>
      <c r="AO208" s="40">
        <f t="shared" ref="AO208:AO219" si="332">IF(AN208="","",IF(AN208&gt;15,1,IF(AN208&lt;5,3,2)))</f>
        <v>3</v>
      </c>
      <c r="AP208" s="38">
        <f t="shared" ref="AP208:AP219" si="333">IF(ISERROR(AVERAGE(V208:X208)),0,AVERAGE(V208:X208))</f>
        <v>37016.666666666664</v>
      </c>
      <c r="AQ208" s="39">
        <f t="shared" ref="AQ208:AQ219" si="334">IF(ISERROR(((Y208-AP208)/AP208)*100),0,((Y208-AP208)/AP208)*100)</f>
        <v>2.6564610535794753</v>
      </c>
      <c r="AR208" s="40">
        <f t="shared" ref="AR208:AR219" si="335">IF(AQ208="","",IF(AQ208&gt;15,1,IF(AQ208&lt;5,3,2)))</f>
        <v>3</v>
      </c>
      <c r="AS208" s="38">
        <f t="shared" ref="AS208:AS219" si="336">IF(ISERROR(AVERAGE(Z208:AB208)),0,AVERAGE(Z208:AB208))</f>
        <v>30500</v>
      </c>
      <c r="AT208" s="39">
        <f t="shared" ref="AT208:AT219" si="337">IF(ISERROR(((AC208-AS208)/AS208)*100),0,((AC208-AS208)/AS208)*100)</f>
        <v>0</v>
      </c>
      <c r="AU208" s="40">
        <f t="shared" ref="AU208:AU219" si="338">IF(AT208="","",IF(AT208&gt;15,1,IF(AT208&lt;5,3,2)))</f>
        <v>3</v>
      </c>
      <c r="AV208" s="42">
        <f>IF(ISERROR(AF208+AI208+AL208+AO208+AR208+AU208),"",AF208+AI208+AL208+AO208+AR208+AU208)</f>
        <v>18</v>
      </c>
      <c r="AW208" s="42" t="str">
        <f t="shared" ref="AW208:AW219" si="339">IF(AV208="","",IF(AV208&lt;=9,"RENTAN",IF(AV208&gt;13,"AMAN","WASPADA")))</f>
        <v>AMAN</v>
      </c>
      <c r="AX208" s="42" t="str">
        <f t="shared" ref="AX208:AX219" si="340">IF(AW208="","",IF(AW208="AMAN","3",IF(AW208="RENTAN","1","2")))</f>
        <v>3</v>
      </c>
    </row>
    <row r="209" spans="1:51" x14ac:dyDescent="0.35">
      <c r="A209" s="8">
        <v>2</v>
      </c>
      <c r="B209" s="9">
        <v>6306</v>
      </c>
      <c r="C209" s="10" t="s">
        <v>603</v>
      </c>
      <c r="D209" s="81">
        <v>6306020</v>
      </c>
      <c r="E209" s="93" t="s">
        <v>640</v>
      </c>
      <c r="F209" s="88">
        <f>F212+2000</f>
        <v>13500</v>
      </c>
      <c r="G209" s="88">
        <f>G212+2000</f>
        <v>13500</v>
      </c>
      <c r="H209" s="88">
        <f>H212+2000</f>
        <v>13500</v>
      </c>
      <c r="I209" s="88">
        <f>I212+2000</f>
        <v>13500</v>
      </c>
      <c r="J209" s="72">
        <f>J212+2500</f>
        <v>8500</v>
      </c>
      <c r="K209" s="72">
        <f>K212+2500</f>
        <v>8500</v>
      </c>
      <c r="L209" s="72">
        <f>L212+2500</f>
        <v>8500</v>
      </c>
      <c r="M209" s="72">
        <f>M212+2500</f>
        <v>8500</v>
      </c>
      <c r="N209" s="72">
        <f>N212+2000</f>
        <v>19000</v>
      </c>
      <c r="O209" s="72">
        <f>O212+2000</f>
        <v>19300</v>
      </c>
      <c r="P209" s="72">
        <f>P212+2000</f>
        <v>19500</v>
      </c>
      <c r="Q209" s="72">
        <f>Q212+2000</f>
        <v>19500</v>
      </c>
      <c r="R209" s="72">
        <f>R212+2500</f>
        <v>19500</v>
      </c>
      <c r="S209" s="72">
        <f>S212+2500</f>
        <v>19500</v>
      </c>
      <c r="T209" s="72">
        <f>T212+2500</f>
        <v>19500</v>
      </c>
      <c r="U209" s="72">
        <f>U212+2500</f>
        <v>19500</v>
      </c>
      <c r="V209" s="72">
        <f>V212+2000</f>
        <v>37200</v>
      </c>
      <c r="W209" s="72">
        <f>W212+2000</f>
        <v>37850</v>
      </c>
      <c r="X209" s="72">
        <f>X212+2000</f>
        <v>39000</v>
      </c>
      <c r="Y209" s="72">
        <f>Y212+2000</f>
        <v>39000</v>
      </c>
      <c r="Z209" s="72">
        <f>Z212+1000</f>
        <v>31000</v>
      </c>
      <c r="AA209" s="72">
        <f>AA212+1000</f>
        <v>31000</v>
      </c>
      <c r="AB209" s="72">
        <f>AB212+1000</f>
        <v>31000</v>
      </c>
      <c r="AC209" s="72">
        <f>AC212+1000</f>
        <v>31000</v>
      </c>
      <c r="AD209" s="38">
        <f t="shared" si="321"/>
        <v>13500</v>
      </c>
      <c r="AE209" s="39">
        <f t="shared" si="322"/>
        <v>0</v>
      </c>
      <c r="AF209" s="40">
        <f t="shared" si="323"/>
        <v>3</v>
      </c>
      <c r="AG209" s="38">
        <f t="shared" si="324"/>
        <v>8500</v>
      </c>
      <c r="AH209" s="39">
        <f t="shared" si="325"/>
        <v>0</v>
      </c>
      <c r="AI209" s="40">
        <f t="shared" si="326"/>
        <v>3</v>
      </c>
      <c r="AJ209" s="38">
        <f t="shared" si="327"/>
        <v>19266.666666666668</v>
      </c>
      <c r="AK209" s="39">
        <f t="shared" si="328"/>
        <v>1.2110726643598553</v>
      </c>
      <c r="AL209" s="40">
        <f t="shared" si="329"/>
        <v>3</v>
      </c>
      <c r="AM209" s="38">
        <f t="shared" si="330"/>
        <v>19500</v>
      </c>
      <c r="AN209" s="39">
        <f t="shared" si="331"/>
        <v>0</v>
      </c>
      <c r="AO209" s="40">
        <f t="shared" si="332"/>
        <v>3</v>
      </c>
      <c r="AP209" s="38">
        <f t="shared" si="333"/>
        <v>38016.666666666664</v>
      </c>
      <c r="AQ209" s="39">
        <f t="shared" si="334"/>
        <v>2.5865848312143864</v>
      </c>
      <c r="AR209" s="40">
        <f t="shared" si="335"/>
        <v>3</v>
      </c>
      <c r="AS209" s="38">
        <f t="shared" si="336"/>
        <v>31000</v>
      </c>
      <c r="AT209" s="39">
        <f t="shared" si="337"/>
        <v>0</v>
      </c>
      <c r="AU209" s="40">
        <f t="shared" si="338"/>
        <v>3</v>
      </c>
      <c r="AV209" s="42">
        <f t="shared" ref="AV209:AV219" si="341">IF(ISERROR(AF209+AI209+AL209+AO209+AR209+AU209),"",AF209+AI209+AL209+AO209+AR209+AU209)</f>
        <v>18</v>
      </c>
      <c r="AW209" s="42" t="str">
        <f t="shared" si="339"/>
        <v>AMAN</v>
      </c>
      <c r="AX209" s="42" t="str">
        <f t="shared" si="340"/>
        <v>3</v>
      </c>
    </row>
    <row r="210" spans="1:51" x14ac:dyDescent="0.35">
      <c r="A210" s="8">
        <v>3</v>
      </c>
      <c r="B210" s="9">
        <v>6306</v>
      </c>
      <c r="C210" s="10" t="s">
        <v>603</v>
      </c>
      <c r="D210" s="81">
        <v>6306030</v>
      </c>
      <c r="E210" s="93" t="s">
        <v>641</v>
      </c>
      <c r="F210" s="88">
        <f t="shared" ref="F210:M210" si="342">F212</f>
        <v>11500</v>
      </c>
      <c r="G210" s="88">
        <f t="shared" si="342"/>
        <v>11500</v>
      </c>
      <c r="H210" s="88">
        <f t="shared" si="342"/>
        <v>11500</v>
      </c>
      <c r="I210" s="88">
        <f t="shared" si="342"/>
        <v>11500</v>
      </c>
      <c r="J210" s="72">
        <f t="shared" si="342"/>
        <v>6000</v>
      </c>
      <c r="K210" s="72">
        <f t="shared" si="342"/>
        <v>6000</v>
      </c>
      <c r="L210" s="72">
        <f t="shared" si="342"/>
        <v>6000</v>
      </c>
      <c r="M210" s="72">
        <f t="shared" si="342"/>
        <v>6000</v>
      </c>
      <c r="N210" s="72">
        <f>N212+100</f>
        <v>17100</v>
      </c>
      <c r="O210" s="72">
        <f>O212+100</f>
        <v>17400</v>
      </c>
      <c r="P210" s="72">
        <f>P212+100</f>
        <v>17600</v>
      </c>
      <c r="Q210" s="72">
        <f>Q212+100</f>
        <v>17600</v>
      </c>
      <c r="R210" s="72">
        <f>R212+500</f>
        <v>17500</v>
      </c>
      <c r="S210" s="72">
        <f>S212+500</f>
        <v>17500</v>
      </c>
      <c r="T210" s="72">
        <f>T212+500</f>
        <v>17500</v>
      </c>
      <c r="U210" s="72">
        <f>U212+500</f>
        <v>17500</v>
      </c>
      <c r="V210" s="72">
        <f>V212+1000</f>
        <v>36200</v>
      </c>
      <c r="W210" s="72">
        <f>W212+1000</f>
        <v>36850</v>
      </c>
      <c r="X210" s="72">
        <f>X212+1000</f>
        <v>38000</v>
      </c>
      <c r="Y210" s="72">
        <f>Y212+1000</f>
        <v>38000</v>
      </c>
      <c r="Z210" s="72">
        <f>Z212+500</f>
        <v>30500</v>
      </c>
      <c r="AA210" s="72">
        <f>AA212+500</f>
        <v>30500</v>
      </c>
      <c r="AB210" s="72">
        <f>AB212+500</f>
        <v>30500</v>
      </c>
      <c r="AC210" s="72">
        <f>AC212+500</f>
        <v>30500</v>
      </c>
      <c r="AD210" s="38">
        <f t="shared" si="321"/>
        <v>11500</v>
      </c>
      <c r="AE210" s="39">
        <f t="shared" si="322"/>
        <v>0</v>
      </c>
      <c r="AF210" s="40">
        <f t="shared" si="323"/>
        <v>3</v>
      </c>
      <c r="AG210" s="38">
        <f t="shared" si="324"/>
        <v>6000</v>
      </c>
      <c r="AH210" s="39">
        <f t="shared" si="325"/>
        <v>0</v>
      </c>
      <c r="AI210" s="40">
        <f t="shared" si="326"/>
        <v>3</v>
      </c>
      <c r="AJ210" s="38">
        <f t="shared" si="327"/>
        <v>17366.666666666668</v>
      </c>
      <c r="AK210" s="39">
        <f t="shared" si="328"/>
        <v>1.3435700575815668</v>
      </c>
      <c r="AL210" s="40">
        <f t="shared" si="329"/>
        <v>3</v>
      </c>
      <c r="AM210" s="38">
        <f t="shared" si="330"/>
        <v>17500</v>
      </c>
      <c r="AN210" s="39">
        <f t="shared" si="331"/>
        <v>0</v>
      </c>
      <c r="AO210" s="40">
        <f t="shared" si="332"/>
        <v>3</v>
      </c>
      <c r="AP210" s="38">
        <f t="shared" si="333"/>
        <v>37016.666666666664</v>
      </c>
      <c r="AQ210" s="39">
        <f t="shared" si="334"/>
        <v>2.6564610535794753</v>
      </c>
      <c r="AR210" s="40">
        <f t="shared" si="335"/>
        <v>3</v>
      </c>
      <c r="AS210" s="38">
        <f t="shared" si="336"/>
        <v>30500</v>
      </c>
      <c r="AT210" s="39">
        <f t="shared" si="337"/>
        <v>0</v>
      </c>
      <c r="AU210" s="40">
        <f t="shared" si="338"/>
        <v>3</v>
      </c>
      <c r="AV210" s="42">
        <f t="shared" si="341"/>
        <v>18</v>
      </c>
      <c r="AW210" s="42" t="str">
        <f t="shared" si="339"/>
        <v>AMAN</v>
      </c>
      <c r="AX210" s="42" t="str">
        <f t="shared" si="340"/>
        <v>3</v>
      </c>
    </row>
    <row r="211" spans="1:51" x14ac:dyDescent="0.35">
      <c r="A211" s="8">
        <v>4</v>
      </c>
      <c r="B211" s="9">
        <v>6306</v>
      </c>
      <c r="C211" s="10" t="s">
        <v>603</v>
      </c>
      <c r="D211" s="81">
        <v>6306040</v>
      </c>
      <c r="E211" s="93" t="s">
        <v>642</v>
      </c>
      <c r="F211" s="88">
        <f>F212+500</f>
        <v>12000</v>
      </c>
      <c r="G211" s="88">
        <f>G212+500</f>
        <v>12000</v>
      </c>
      <c r="H211" s="88">
        <f>H212+500</f>
        <v>12000</v>
      </c>
      <c r="I211" s="88">
        <f>I212+500</f>
        <v>12000</v>
      </c>
      <c r="J211" s="72">
        <f>J212+2000</f>
        <v>8000</v>
      </c>
      <c r="K211" s="72">
        <f>K212+2000</f>
        <v>8000</v>
      </c>
      <c r="L211" s="72">
        <f>L212+2000</f>
        <v>8000</v>
      </c>
      <c r="M211" s="72">
        <f>M212+2000</f>
        <v>8000</v>
      </c>
      <c r="N211" s="72">
        <f t="shared" ref="N211:AC211" si="343">N212</f>
        <v>17000</v>
      </c>
      <c r="O211" s="72">
        <f t="shared" si="343"/>
        <v>17300</v>
      </c>
      <c r="P211" s="72">
        <f t="shared" si="343"/>
        <v>17500</v>
      </c>
      <c r="Q211" s="72">
        <f t="shared" si="343"/>
        <v>17500</v>
      </c>
      <c r="R211" s="72">
        <f t="shared" si="343"/>
        <v>17000</v>
      </c>
      <c r="S211" s="72">
        <f t="shared" si="343"/>
        <v>17000</v>
      </c>
      <c r="T211" s="72">
        <f t="shared" si="343"/>
        <v>17000</v>
      </c>
      <c r="U211" s="72">
        <f t="shared" si="343"/>
        <v>17000</v>
      </c>
      <c r="V211" s="72">
        <f t="shared" si="343"/>
        <v>35200</v>
      </c>
      <c r="W211" s="72">
        <f t="shared" si="343"/>
        <v>35850</v>
      </c>
      <c r="X211" s="72">
        <f t="shared" si="343"/>
        <v>37000</v>
      </c>
      <c r="Y211" s="72">
        <f t="shared" si="343"/>
        <v>37000</v>
      </c>
      <c r="Z211" s="72">
        <f t="shared" si="343"/>
        <v>30000</v>
      </c>
      <c r="AA211" s="72">
        <f t="shared" si="343"/>
        <v>30000</v>
      </c>
      <c r="AB211" s="72">
        <f t="shared" si="343"/>
        <v>30000</v>
      </c>
      <c r="AC211" s="72">
        <f t="shared" si="343"/>
        <v>30000</v>
      </c>
      <c r="AD211" s="38">
        <f t="shared" si="321"/>
        <v>12000</v>
      </c>
      <c r="AE211" s="39">
        <f t="shared" si="322"/>
        <v>0</v>
      </c>
      <c r="AF211" s="40">
        <f t="shared" si="323"/>
        <v>3</v>
      </c>
      <c r="AG211" s="38">
        <f t="shared" si="324"/>
        <v>8000</v>
      </c>
      <c r="AH211" s="39">
        <f t="shared" si="325"/>
        <v>0</v>
      </c>
      <c r="AI211" s="40">
        <f t="shared" si="326"/>
        <v>3</v>
      </c>
      <c r="AJ211" s="38">
        <f t="shared" si="327"/>
        <v>17266.666666666668</v>
      </c>
      <c r="AK211" s="39">
        <f t="shared" si="328"/>
        <v>1.3513513513513442</v>
      </c>
      <c r="AL211" s="40">
        <f t="shared" si="329"/>
        <v>3</v>
      </c>
      <c r="AM211" s="38">
        <f t="shared" si="330"/>
        <v>17000</v>
      </c>
      <c r="AN211" s="39">
        <f t="shared" si="331"/>
        <v>0</v>
      </c>
      <c r="AO211" s="40">
        <f t="shared" si="332"/>
        <v>3</v>
      </c>
      <c r="AP211" s="38">
        <f t="shared" si="333"/>
        <v>36016.666666666664</v>
      </c>
      <c r="AQ211" s="39">
        <f t="shared" si="334"/>
        <v>2.7302174919019042</v>
      </c>
      <c r="AR211" s="40">
        <f t="shared" si="335"/>
        <v>3</v>
      </c>
      <c r="AS211" s="38">
        <f t="shared" si="336"/>
        <v>30000</v>
      </c>
      <c r="AT211" s="39">
        <f t="shared" si="337"/>
        <v>0</v>
      </c>
      <c r="AU211" s="40">
        <f t="shared" si="338"/>
        <v>3</v>
      </c>
      <c r="AV211" s="42">
        <f t="shared" si="341"/>
        <v>18</v>
      </c>
      <c r="AW211" s="42" t="str">
        <f t="shared" si="339"/>
        <v>AMAN</v>
      </c>
      <c r="AX211" s="42" t="str">
        <f t="shared" si="340"/>
        <v>3</v>
      </c>
    </row>
    <row r="212" spans="1:51" s="211" customFormat="1" x14ac:dyDescent="0.35">
      <c r="A212" s="200">
        <v>5</v>
      </c>
      <c r="B212" s="201">
        <v>6306</v>
      </c>
      <c r="C212" s="202" t="s">
        <v>603</v>
      </c>
      <c r="D212" s="203">
        <v>6306050</v>
      </c>
      <c r="E212" s="204" t="s">
        <v>643</v>
      </c>
      <c r="F212" s="205">
        <v>11500</v>
      </c>
      <c r="G212" s="205">
        <v>11500</v>
      </c>
      <c r="H212" s="205">
        <v>11500</v>
      </c>
      <c r="I212" s="205">
        <v>11500</v>
      </c>
      <c r="J212" s="206">
        <v>6000</v>
      </c>
      <c r="K212" s="206">
        <v>6000</v>
      </c>
      <c r="L212" s="206">
        <v>6000</v>
      </c>
      <c r="M212" s="206">
        <v>6000</v>
      </c>
      <c r="N212" s="206">
        <v>17000</v>
      </c>
      <c r="O212" s="206">
        <v>17300</v>
      </c>
      <c r="P212" s="206">
        <v>17500</v>
      </c>
      <c r="Q212" s="206">
        <v>17500</v>
      </c>
      <c r="R212" s="206">
        <v>17000</v>
      </c>
      <c r="S212" s="206">
        <v>17000</v>
      </c>
      <c r="T212" s="206">
        <v>17000</v>
      </c>
      <c r="U212" s="206">
        <v>17000</v>
      </c>
      <c r="V212" s="206">
        <v>35200</v>
      </c>
      <c r="W212" s="206">
        <v>35850</v>
      </c>
      <c r="X212" s="206">
        <v>37000</v>
      </c>
      <c r="Y212" s="206">
        <v>37000</v>
      </c>
      <c r="Z212" s="206">
        <v>30000</v>
      </c>
      <c r="AA212" s="206">
        <v>30000</v>
      </c>
      <c r="AB212" s="206">
        <v>30000</v>
      </c>
      <c r="AC212" s="206">
        <v>30000</v>
      </c>
      <c r="AD212" s="207">
        <f t="shared" si="321"/>
        <v>11500</v>
      </c>
      <c r="AE212" s="208">
        <f t="shared" si="322"/>
        <v>0</v>
      </c>
      <c r="AF212" s="209">
        <f t="shared" si="323"/>
        <v>3</v>
      </c>
      <c r="AG212" s="207">
        <f t="shared" si="324"/>
        <v>6000</v>
      </c>
      <c r="AH212" s="208">
        <f t="shared" si="325"/>
        <v>0</v>
      </c>
      <c r="AI212" s="209">
        <f t="shared" si="326"/>
        <v>3</v>
      </c>
      <c r="AJ212" s="207">
        <f t="shared" si="327"/>
        <v>17266.666666666668</v>
      </c>
      <c r="AK212" s="208">
        <f t="shared" si="328"/>
        <v>1.3513513513513442</v>
      </c>
      <c r="AL212" s="209">
        <f t="shared" si="329"/>
        <v>3</v>
      </c>
      <c r="AM212" s="207">
        <f t="shared" si="330"/>
        <v>17000</v>
      </c>
      <c r="AN212" s="208">
        <f t="shared" si="331"/>
        <v>0</v>
      </c>
      <c r="AO212" s="209">
        <f t="shared" si="332"/>
        <v>3</v>
      </c>
      <c r="AP212" s="207">
        <f t="shared" si="333"/>
        <v>36016.666666666664</v>
      </c>
      <c r="AQ212" s="208">
        <f t="shared" si="334"/>
        <v>2.7302174919019042</v>
      </c>
      <c r="AR212" s="209">
        <f t="shared" si="335"/>
        <v>3</v>
      </c>
      <c r="AS212" s="207">
        <f t="shared" si="336"/>
        <v>30000</v>
      </c>
      <c r="AT212" s="208">
        <f t="shared" si="337"/>
        <v>0</v>
      </c>
      <c r="AU212" s="209">
        <f t="shared" si="338"/>
        <v>3</v>
      </c>
      <c r="AV212" s="210">
        <f t="shared" si="341"/>
        <v>18</v>
      </c>
      <c r="AW212" s="210" t="str">
        <f t="shared" si="339"/>
        <v>AMAN</v>
      </c>
      <c r="AX212" s="210" t="str">
        <f t="shared" si="340"/>
        <v>3</v>
      </c>
    </row>
    <row r="213" spans="1:51" x14ac:dyDescent="0.35">
      <c r="A213" s="8">
        <v>6</v>
      </c>
      <c r="B213" s="9">
        <v>6306</v>
      </c>
      <c r="C213" s="10" t="s">
        <v>603</v>
      </c>
      <c r="D213" s="81">
        <v>6306060</v>
      </c>
      <c r="E213" s="93" t="s">
        <v>644</v>
      </c>
      <c r="F213" s="88">
        <f>F212</f>
        <v>11500</v>
      </c>
      <c r="G213" s="88">
        <f>G212</f>
        <v>11500</v>
      </c>
      <c r="H213" s="88">
        <f>H212</f>
        <v>11500</v>
      </c>
      <c r="I213" s="88">
        <f>I212</f>
        <v>11500</v>
      </c>
      <c r="J213" s="72">
        <f>J212+2000</f>
        <v>8000</v>
      </c>
      <c r="K213" s="72">
        <f>K212+2000</f>
        <v>8000</v>
      </c>
      <c r="L213" s="72">
        <f>L212+2000</f>
        <v>8000</v>
      </c>
      <c r="M213" s="72">
        <f>M212+2000</f>
        <v>8000</v>
      </c>
      <c r="N213" s="72">
        <f t="shared" ref="N213:Y213" si="344">N212</f>
        <v>17000</v>
      </c>
      <c r="O213" s="72">
        <f t="shared" si="344"/>
        <v>17300</v>
      </c>
      <c r="P213" s="72">
        <f t="shared" si="344"/>
        <v>17500</v>
      </c>
      <c r="Q213" s="72">
        <f t="shared" si="344"/>
        <v>17500</v>
      </c>
      <c r="R213" s="72">
        <f t="shared" si="344"/>
        <v>17000</v>
      </c>
      <c r="S213" s="72">
        <f t="shared" si="344"/>
        <v>17000</v>
      </c>
      <c r="T213" s="72">
        <f t="shared" si="344"/>
        <v>17000</v>
      </c>
      <c r="U213" s="72">
        <f t="shared" si="344"/>
        <v>17000</v>
      </c>
      <c r="V213" s="72">
        <f t="shared" si="344"/>
        <v>35200</v>
      </c>
      <c r="W213" s="72">
        <f t="shared" si="344"/>
        <v>35850</v>
      </c>
      <c r="X213" s="72">
        <f t="shared" si="344"/>
        <v>37000</v>
      </c>
      <c r="Y213" s="72">
        <f t="shared" si="344"/>
        <v>37000</v>
      </c>
      <c r="Z213" s="72">
        <f>Z212-500</f>
        <v>29500</v>
      </c>
      <c r="AA213" s="72">
        <f>AA212-500</f>
        <v>29500</v>
      </c>
      <c r="AB213" s="72">
        <f>AB212-500</f>
        <v>29500</v>
      </c>
      <c r="AC213" s="72">
        <f>AC212-500</f>
        <v>29500</v>
      </c>
      <c r="AD213" s="38">
        <f t="shared" si="321"/>
        <v>11500</v>
      </c>
      <c r="AE213" s="39">
        <f t="shared" si="322"/>
        <v>0</v>
      </c>
      <c r="AF213" s="40">
        <f t="shared" si="323"/>
        <v>3</v>
      </c>
      <c r="AG213" s="38">
        <f t="shared" si="324"/>
        <v>8000</v>
      </c>
      <c r="AH213" s="39">
        <f t="shared" si="325"/>
        <v>0</v>
      </c>
      <c r="AI213" s="40">
        <f t="shared" si="326"/>
        <v>3</v>
      </c>
      <c r="AJ213" s="38">
        <f t="shared" si="327"/>
        <v>17266.666666666668</v>
      </c>
      <c r="AK213" s="39">
        <f t="shared" si="328"/>
        <v>1.3513513513513442</v>
      </c>
      <c r="AL213" s="40">
        <f t="shared" si="329"/>
        <v>3</v>
      </c>
      <c r="AM213" s="38">
        <f t="shared" si="330"/>
        <v>17000</v>
      </c>
      <c r="AN213" s="39">
        <f t="shared" si="331"/>
        <v>0</v>
      </c>
      <c r="AO213" s="40">
        <f t="shared" si="332"/>
        <v>3</v>
      </c>
      <c r="AP213" s="38">
        <f t="shared" si="333"/>
        <v>36016.666666666664</v>
      </c>
      <c r="AQ213" s="39">
        <f t="shared" si="334"/>
        <v>2.7302174919019042</v>
      </c>
      <c r="AR213" s="40">
        <f t="shared" si="335"/>
        <v>3</v>
      </c>
      <c r="AS213" s="38">
        <f t="shared" si="336"/>
        <v>29500</v>
      </c>
      <c r="AT213" s="39">
        <f t="shared" si="337"/>
        <v>0</v>
      </c>
      <c r="AU213" s="40">
        <f t="shared" si="338"/>
        <v>3</v>
      </c>
      <c r="AV213" s="42">
        <f t="shared" si="341"/>
        <v>18</v>
      </c>
      <c r="AW213" s="42" t="str">
        <f t="shared" si="339"/>
        <v>AMAN</v>
      </c>
      <c r="AX213" s="42" t="str">
        <f t="shared" si="340"/>
        <v>3</v>
      </c>
    </row>
    <row r="214" spans="1:51" x14ac:dyDescent="0.35">
      <c r="A214" s="8">
        <v>7</v>
      </c>
      <c r="B214" s="9">
        <v>6306</v>
      </c>
      <c r="C214" s="10" t="s">
        <v>603</v>
      </c>
      <c r="D214" s="81">
        <v>6306070</v>
      </c>
      <c r="E214" s="93" t="s">
        <v>645</v>
      </c>
      <c r="F214" s="88">
        <f>F212</f>
        <v>11500</v>
      </c>
      <c r="G214" s="88">
        <f>G212</f>
        <v>11500</v>
      </c>
      <c r="H214" s="88">
        <f>H212</f>
        <v>11500</v>
      </c>
      <c r="I214" s="88">
        <f>I212</f>
        <v>11500</v>
      </c>
      <c r="J214" s="72">
        <f>J212+2000</f>
        <v>8000</v>
      </c>
      <c r="K214" s="72">
        <f>K212+2000</f>
        <v>8000</v>
      </c>
      <c r="L214" s="72">
        <f>L212+2000</f>
        <v>8000</v>
      </c>
      <c r="M214" s="72">
        <f>M212+2000</f>
        <v>8000</v>
      </c>
      <c r="N214" s="72">
        <f t="shared" ref="N214:U214" si="345">N212</f>
        <v>17000</v>
      </c>
      <c r="O214" s="72">
        <f t="shared" si="345"/>
        <v>17300</v>
      </c>
      <c r="P214" s="72">
        <f t="shared" si="345"/>
        <v>17500</v>
      </c>
      <c r="Q214" s="72">
        <f t="shared" si="345"/>
        <v>17500</v>
      </c>
      <c r="R214" s="72">
        <f t="shared" si="345"/>
        <v>17000</v>
      </c>
      <c r="S214" s="72">
        <f t="shared" si="345"/>
        <v>17000</v>
      </c>
      <c r="T214" s="72">
        <f t="shared" si="345"/>
        <v>17000</v>
      </c>
      <c r="U214" s="72">
        <f t="shared" si="345"/>
        <v>17000</v>
      </c>
      <c r="V214" s="72">
        <f t="shared" ref="V214:Y216" si="346">V212+1000</f>
        <v>36200</v>
      </c>
      <c r="W214" s="72">
        <f t="shared" si="346"/>
        <v>36850</v>
      </c>
      <c r="X214" s="72">
        <f t="shared" si="346"/>
        <v>38000</v>
      </c>
      <c r="Y214" s="72">
        <f t="shared" si="346"/>
        <v>38000</v>
      </c>
      <c r="Z214" s="72">
        <f>Z212</f>
        <v>30000</v>
      </c>
      <c r="AA214" s="72">
        <f>AA212</f>
        <v>30000</v>
      </c>
      <c r="AB214" s="72">
        <f>AB212</f>
        <v>30000</v>
      </c>
      <c r="AC214" s="72">
        <f>AC212</f>
        <v>30000</v>
      </c>
      <c r="AD214" s="38">
        <f t="shared" si="321"/>
        <v>11500</v>
      </c>
      <c r="AE214" s="39">
        <f t="shared" si="322"/>
        <v>0</v>
      </c>
      <c r="AF214" s="40">
        <f t="shared" si="323"/>
        <v>3</v>
      </c>
      <c r="AG214" s="38">
        <f t="shared" si="324"/>
        <v>8000</v>
      </c>
      <c r="AH214" s="39">
        <f t="shared" si="325"/>
        <v>0</v>
      </c>
      <c r="AI214" s="40">
        <f t="shared" si="326"/>
        <v>3</v>
      </c>
      <c r="AJ214" s="38">
        <f t="shared" si="327"/>
        <v>17266.666666666668</v>
      </c>
      <c r="AK214" s="39">
        <f t="shared" si="328"/>
        <v>1.3513513513513442</v>
      </c>
      <c r="AL214" s="40">
        <f t="shared" si="329"/>
        <v>3</v>
      </c>
      <c r="AM214" s="38">
        <f t="shared" si="330"/>
        <v>17000</v>
      </c>
      <c r="AN214" s="39">
        <f t="shared" si="331"/>
        <v>0</v>
      </c>
      <c r="AO214" s="40">
        <f t="shared" si="332"/>
        <v>3</v>
      </c>
      <c r="AP214" s="38">
        <f t="shared" si="333"/>
        <v>37016.666666666664</v>
      </c>
      <c r="AQ214" s="39">
        <f t="shared" si="334"/>
        <v>2.6564610535794753</v>
      </c>
      <c r="AR214" s="40">
        <f t="shared" si="335"/>
        <v>3</v>
      </c>
      <c r="AS214" s="38">
        <f t="shared" si="336"/>
        <v>30000</v>
      </c>
      <c r="AT214" s="39">
        <f t="shared" si="337"/>
        <v>0</v>
      </c>
      <c r="AU214" s="40">
        <f t="shared" si="338"/>
        <v>3</v>
      </c>
      <c r="AV214" s="42">
        <f t="shared" si="341"/>
        <v>18</v>
      </c>
      <c r="AW214" s="42" t="str">
        <f t="shared" si="339"/>
        <v>AMAN</v>
      </c>
      <c r="AX214" s="42" t="str">
        <f t="shared" si="340"/>
        <v>3</v>
      </c>
    </row>
    <row r="215" spans="1:51" x14ac:dyDescent="0.35">
      <c r="A215" s="8">
        <v>8</v>
      </c>
      <c r="B215" s="9">
        <v>6306</v>
      </c>
      <c r="C215" s="10" t="s">
        <v>603</v>
      </c>
      <c r="D215" s="81">
        <v>6306080</v>
      </c>
      <c r="E215" s="93" t="s">
        <v>646</v>
      </c>
      <c r="F215" s="88">
        <f>F212+500</f>
        <v>12000</v>
      </c>
      <c r="G215" s="88">
        <f>G212+500</f>
        <v>12000</v>
      </c>
      <c r="H215" s="88">
        <f>H212+500</f>
        <v>12000</v>
      </c>
      <c r="I215" s="88">
        <f>I212+500</f>
        <v>12000</v>
      </c>
      <c r="J215" s="72">
        <f>J212+2000</f>
        <v>8000</v>
      </c>
      <c r="K215" s="72">
        <f>K212+2000</f>
        <v>8000</v>
      </c>
      <c r="L215" s="72">
        <f>L212+2000</f>
        <v>8000</v>
      </c>
      <c r="M215" s="72">
        <f>M212+2000</f>
        <v>8000</v>
      </c>
      <c r="N215" s="72">
        <f t="shared" ref="N215:U215" si="347">N212</f>
        <v>17000</v>
      </c>
      <c r="O215" s="72">
        <f t="shared" si="347"/>
        <v>17300</v>
      </c>
      <c r="P215" s="72">
        <f t="shared" si="347"/>
        <v>17500</v>
      </c>
      <c r="Q215" s="72">
        <f t="shared" si="347"/>
        <v>17500</v>
      </c>
      <c r="R215" s="72">
        <f t="shared" si="347"/>
        <v>17000</v>
      </c>
      <c r="S215" s="72">
        <f t="shared" si="347"/>
        <v>17000</v>
      </c>
      <c r="T215" s="72">
        <f t="shared" si="347"/>
        <v>17000</v>
      </c>
      <c r="U215" s="72">
        <f t="shared" si="347"/>
        <v>17000</v>
      </c>
      <c r="V215" s="72">
        <f t="shared" si="346"/>
        <v>36200</v>
      </c>
      <c r="W215" s="72">
        <f t="shared" si="346"/>
        <v>36850</v>
      </c>
      <c r="X215" s="72">
        <f t="shared" si="346"/>
        <v>38000</v>
      </c>
      <c r="Y215" s="72">
        <f t="shared" si="346"/>
        <v>38000</v>
      </c>
      <c r="Z215" s="72">
        <f>Z212</f>
        <v>30000</v>
      </c>
      <c r="AA215" s="72">
        <f>AA212</f>
        <v>30000</v>
      </c>
      <c r="AB215" s="72">
        <f>AB212</f>
        <v>30000</v>
      </c>
      <c r="AC215" s="72">
        <f>AC212</f>
        <v>30000</v>
      </c>
      <c r="AD215" s="38">
        <f t="shared" si="321"/>
        <v>12000</v>
      </c>
      <c r="AE215" s="39">
        <f t="shared" si="322"/>
        <v>0</v>
      </c>
      <c r="AF215" s="40">
        <f t="shared" si="323"/>
        <v>3</v>
      </c>
      <c r="AG215" s="38">
        <f t="shared" si="324"/>
        <v>8000</v>
      </c>
      <c r="AH215" s="39">
        <f t="shared" si="325"/>
        <v>0</v>
      </c>
      <c r="AI215" s="40">
        <f t="shared" si="326"/>
        <v>3</v>
      </c>
      <c r="AJ215" s="38">
        <f t="shared" si="327"/>
        <v>17266.666666666668</v>
      </c>
      <c r="AK215" s="39">
        <f t="shared" si="328"/>
        <v>1.3513513513513442</v>
      </c>
      <c r="AL215" s="40">
        <f t="shared" si="329"/>
        <v>3</v>
      </c>
      <c r="AM215" s="38">
        <f t="shared" si="330"/>
        <v>17000</v>
      </c>
      <c r="AN215" s="39">
        <f t="shared" si="331"/>
        <v>0</v>
      </c>
      <c r="AO215" s="40">
        <f t="shared" si="332"/>
        <v>3</v>
      </c>
      <c r="AP215" s="38">
        <f t="shared" si="333"/>
        <v>37016.666666666664</v>
      </c>
      <c r="AQ215" s="39">
        <f t="shared" si="334"/>
        <v>2.6564610535794753</v>
      </c>
      <c r="AR215" s="40">
        <f t="shared" si="335"/>
        <v>3</v>
      </c>
      <c r="AS215" s="38">
        <f t="shared" si="336"/>
        <v>30000</v>
      </c>
      <c r="AT215" s="39">
        <f t="shared" si="337"/>
        <v>0</v>
      </c>
      <c r="AU215" s="40">
        <f t="shared" si="338"/>
        <v>3</v>
      </c>
      <c r="AV215" s="42">
        <f t="shared" si="341"/>
        <v>18</v>
      </c>
      <c r="AW215" s="42" t="str">
        <f t="shared" si="339"/>
        <v>AMAN</v>
      </c>
      <c r="AX215" s="42" t="str">
        <f t="shared" si="340"/>
        <v>3</v>
      </c>
    </row>
    <row r="216" spans="1:51" x14ac:dyDescent="0.35">
      <c r="A216" s="8">
        <v>9</v>
      </c>
      <c r="B216" s="9">
        <v>6306</v>
      </c>
      <c r="C216" s="10" t="s">
        <v>603</v>
      </c>
      <c r="D216" s="81">
        <v>6306090</v>
      </c>
      <c r="E216" s="93" t="s">
        <v>647</v>
      </c>
      <c r="F216" s="88">
        <f>F212+1000</f>
        <v>12500</v>
      </c>
      <c r="G216" s="88">
        <f>G212+1000</f>
        <v>12500</v>
      </c>
      <c r="H216" s="88">
        <f>H212+1000</f>
        <v>12500</v>
      </c>
      <c r="I216" s="88">
        <f>I212+1000</f>
        <v>12500</v>
      </c>
      <c r="J216" s="72">
        <f>J212+2000</f>
        <v>8000</v>
      </c>
      <c r="K216" s="72">
        <f>K212+2000</f>
        <v>8000</v>
      </c>
      <c r="L216" s="72">
        <f>L212+2000</f>
        <v>8000</v>
      </c>
      <c r="M216" s="72">
        <f>M212+2000</f>
        <v>8000</v>
      </c>
      <c r="N216" s="72">
        <f t="shared" ref="N216:U216" si="348">N212</f>
        <v>17000</v>
      </c>
      <c r="O216" s="72">
        <f t="shared" si="348"/>
        <v>17300</v>
      </c>
      <c r="P216" s="72">
        <f t="shared" si="348"/>
        <v>17500</v>
      </c>
      <c r="Q216" s="72">
        <f t="shared" si="348"/>
        <v>17500</v>
      </c>
      <c r="R216" s="72">
        <f t="shared" si="348"/>
        <v>17000</v>
      </c>
      <c r="S216" s="72">
        <f t="shared" si="348"/>
        <v>17000</v>
      </c>
      <c r="T216" s="72">
        <f t="shared" si="348"/>
        <v>17000</v>
      </c>
      <c r="U216" s="72">
        <f t="shared" si="348"/>
        <v>17000</v>
      </c>
      <c r="V216" s="72">
        <f t="shared" si="346"/>
        <v>37200</v>
      </c>
      <c r="W216" s="72">
        <f t="shared" si="346"/>
        <v>37850</v>
      </c>
      <c r="X216" s="72">
        <f t="shared" si="346"/>
        <v>39000</v>
      </c>
      <c r="Y216" s="72">
        <f t="shared" si="346"/>
        <v>39000</v>
      </c>
      <c r="Z216" s="72">
        <f>Z212</f>
        <v>30000</v>
      </c>
      <c r="AA216" s="72">
        <f>AA212</f>
        <v>30000</v>
      </c>
      <c r="AB216" s="72">
        <f>AB212</f>
        <v>30000</v>
      </c>
      <c r="AC216" s="72">
        <f>AC212</f>
        <v>30000</v>
      </c>
      <c r="AD216" s="38">
        <f t="shared" si="321"/>
        <v>12500</v>
      </c>
      <c r="AE216" s="39">
        <f t="shared" si="322"/>
        <v>0</v>
      </c>
      <c r="AF216" s="40">
        <f t="shared" si="323"/>
        <v>3</v>
      </c>
      <c r="AG216" s="38">
        <f t="shared" si="324"/>
        <v>8000</v>
      </c>
      <c r="AH216" s="39">
        <f t="shared" si="325"/>
        <v>0</v>
      </c>
      <c r="AI216" s="40">
        <f t="shared" si="326"/>
        <v>3</v>
      </c>
      <c r="AJ216" s="38">
        <f t="shared" si="327"/>
        <v>17266.666666666668</v>
      </c>
      <c r="AK216" s="39">
        <f t="shared" si="328"/>
        <v>1.3513513513513442</v>
      </c>
      <c r="AL216" s="40">
        <f t="shared" si="329"/>
        <v>3</v>
      </c>
      <c r="AM216" s="38">
        <f t="shared" si="330"/>
        <v>17000</v>
      </c>
      <c r="AN216" s="39">
        <f t="shared" si="331"/>
        <v>0</v>
      </c>
      <c r="AO216" s="40">
        <f t="shared" si="332"/>
        <v>3</v>
      </c>
      <c r="AP216" s="38">
        <f t="shared" si="333"/>
        <v>38016.666666666664</v>
      </c>
      <c r="AQ216" s="39">
        <f t="shared" si="334"/>
        <v>2.5865848312143864</v>
      </c>
      <c r="AR216" s="40">
        <f t="shared" si="335"/>
        <v>3</v>
      </c>
      <c r="AS216" s="38">
        <f t="shared" si="336"/>
        <v>30000</v>
      </c>
      <c r="AT216" s="39">
        <f t="shared" si="337"/>
        <v>0</v>
      </c>
      <c r="AU216" s="40">
        <f t="shared" si="338"/>
        <v>3</v>
      </c>
      <c r="AV216" s="42">
        <f t="shared" si="341"/>
        <v>18</v>
      </c>
      <c r="AW216" s="42" t="str">
        <f t="shared" si="339"/>
        <v>AMAN</v>
      </c>
      <c r="AX216" s="42" t="str">
        <f t="shared" si="340"/>
        <v>3</v>
      </c>
    </row>
    <row r="217" spans="1:51" x14ac:dyDescent="0.35">
      <c r="A217" s="8">
        <v>10</v>
      </c>
      <c r="B217" s="9">
        <v>6306</v>
      </c>
      <c r="C217" s="10" t="s">
        <v>603</v>
      </c>
      <c r="D217" s="81">
        <v>6306091</v>
      </c>
      <c r="E217" s="93" t="s">
        <v>648</v>
      </c>
      <c r="F217" s="88">
        <f>F212+1500</f>
        <v>13000</v>
      </c>
      <c r="G217" s="88">
        <f>G212+1500</f>
        <v>13000</v>
      </c>
      <c r="H217" s="88">
        <f>H212+1500</f>
        <v>13000</v>
      </c>
      <c r="I217" s="88">
        <f>I212+1500</f>
        <v>13000</v>
      </c>
      <c r="J217" s="72">
        <f>J212+2500</f>
        <v>8500</v>
      </c>
      <c r="K217" s="72">
        <f>K212+2500</f>
        <v>8500</v>
      </c>
      <c r="L217" s="72">
        <f>L212+2500</f>
        <v>8500</v>
      </c>
      <c r="M217" s="72">
        <f>M212+2500</f>
        <v>8500</v>
      </c>
      <c r="N217" s="72">
        <f>N212+2000</f>
        <v>19000</v>
      </c>
      <c r="O217" s="72">
        <f>O212+2000</f>
        <v>19300</v>
      </c>
      <c r="P217" s="72">
        <f>P212+2000</f>
        <v>19500</v>
      </c>
      <c r="Q217" s="72">
        <f>Q212+2000</f>
        <v>19500</v>
      </c>
      <c r="R217" s="72">
        <f>R212+2500</f>
        <v>19500</v>
      </c>
      <c r="S217" s="72">
        <f>S212+2500</f>
        <v>19500</v>
      </c>
      <c r="T217" s="72">
        <f>T212+2500</f>
        <v>19500</v>
      </c>
      <c r="U217" s="72">
        <f>U212+2500</f>
        <v>19500</v>
      </c>
      <c r="V217" s="72">
        <f>V215+2000</f>
        <v>38200</v>
      </c>
      <c r="W217" s="72">
        <f>W215+2000</f>
        <v>38850</v>
      </c>
      <c r="X217" s="72">
        <f>X215+2000</f>
        <v>40000</v>
      </c>
      <c r="Y217" s="72">
        <f>Y215+2000</f>
        <v>40000</v>
      </c>
      <c r="Z217" s="72">
        <f>Z212+1000</f>
        <v>31000</v>
      </c>
      <c r="AA217" s="72">
        <f>AA212+1000</f>
        <v>31000</v>
      </c>
      <c r="AB217" s="72">
        <f>AB212+1000</f>
        <v>31000</v>
      </c>
      <c r="AC217" s="72">
        <f>AC212+1000</f>
        <v>31000</v>
      </c>
      <c r="AD217" s="38">
        <f t="shared" si="321"/>
        <v>13000</v>
      </c>
      <c r="AE217" s="39">
        <f t="shared" si="322"/>
        <v>0</v>
      </c>
      <c r="AF217" s="40">
        <f t="shared" si="323"/>
        <v>3</v>
      </c>
      <c r="AG217" s="38">
        <f t="shared" si="324"/>
        <v>8500</v>
      </c>
      <c r="AH217" s="39">
        <f t="shared" si="325"/>
        <v>0</v>
      </c>
      <c r="AI217" s="40">
        <f t="shared" si="326"/>
        <v>3</v>
      </c>
      <c r="AJ217" s="38">
        <f t="shared" si="327"/>
        <v>19266.666666666668</v>
      </c>
      <c r="AK217" s="39">
        <f t="shared" si="328"/>
        <v>1.2110726643598553</v>
      </c>
      <c r="AL217" s="40">
        <f t="shared" si="329"/>
        <v>3</v>
      </c>
      <c r="AM217" s="38">
        <f t="shared" si="330"/>
        <v>19500</v>
      </c>
      <c r="AN217" s="39">
        <f t="shared" si="331"/>
        <v>0</v>
      </c>
      <c r="AO217" s="40">
        <f t="shared" si="332"/>
        <v>3</v>
      </c>
      <c r="AP217" s="38">
        <f t="shared" si="333"/>
        <v>39016.666666666664</v>
      </c>
      <c r="AQ217" s="39">
        <f t="shared" si="334"/>
        <v>2.5202904741563499</v>
      </c>
      <c r="AR217" s="40">
        <f t="shared" si="335"/>
        <v>3</v>
      </c>
      <c r="AS217" s="38">
        <f t="shared" si="336"/>
        <v>31000</v>
      </c>
      <c r="AT217" s="39">
        <f t="shared" si="337"/>
        <v>0</v>
      </c>
      <c r="AU217" s="40">
        <f t="shared" si="338"/>
        <v>3</v>
      </c>
      <c r="AV217" s="42">
        <f t="shared" si="341"/>
        <v>18</v>
      </c>
      <c r="AW217" s="42" t="str">
        <f t="shared" si="339"/>
        <v>AMAN</v>
      </c>
      <c r="AX217" s="42" t="str">
        <f t="shared" si="340"/>
        <v>3</v>
      </c>
    </row>
    <row r="218" spans="1:51" x14ac:dyDescent="0.35">
      <c r="A218" s="8">
        <v>11</v>
      </c>
      <c r="B218" s="9">
        <v>6306</v>
      </c>
      <c r="C218" s="10" t="s">
        <v>603</v>
      </c>
      <c r="D218" s="81">
        <v>6306100</v>
      </c>
      <c r="E218" s="93" t="s">
        <v>649</v>
      </c>
      <c r="F218" s="88">
        <f>F212+1000</f>
        <v>12500</v>
      </c>
      <c r="G218" s="88">
        <f>G212+1000</f>
        <v>12500</v>
      </c>
      <c r="H218" s="88">
        <f>H212+1000</f>
        <v>12500</v>
      </c>
      <c r="I218" s="88">
        <f>I212+1000</f>
        <v>12500</v>
      </c>
      <c r="J218" s="72">
        <f>J212+2000</f>
        <v>8000</v>
      </c>
      <c r="K218" s="72">
        <f>K212+2000</f>
        <v>8000</v>
      </c>
      <c r="L218" s="72">
        <f>L212+2000</f>
        <v>8000</v>
      </c>
      <c r="M218" s="72">
        <f>M212+2000</f>
        <v>8000</v>
      </c>
      <c r="N218" s="72">
        <f>N212-1000</f>
        <v>16000</v>
      </c>
      <c r="O218" s="72">
        <f>O212-1000</f>
        <v>16300</v>
      </c>
      <c r="P218" s="72">
        <f>P212-1000</f>
        <v>16500</v>
      </c>
      <c r="Q218" s="72">
        <f>Q212-1000</f>
        <v>16500</v>
      </c>
      <c r="R218" s="72">
        <f>R212</f>
        <v>17000</v>
      </c>
      <c r="S218" s="72">
        <f>S212</f>
        <v>17000</v>
      </c>
      <c r="T218" s="72">
        <f>T212</f>
        <v>17000</v>
      </c>
      <c r="U218" s="72">
        <f>U212</f>
        <v>17000</v>
      </c>
      <c r="V218" s="72">
        <f>V216-1000</f>
        <v>36200</v>
      </c>
      <c r="W218" s="72">
        <f>W216-1000</f>
        <v>36850</v>
      </c>
      <c r="X218" s="72">
        <f>X216-1000</f>
        <v>38000</v>
      </c>
      <c r="Y218" s="72">
        <f>Y216-1000</f>
        <v>38000</v>
      </c>
      <c r="Z218" s="72">
        <f>Z212-1000</f>
        <v>29000</v>
      </c>
      <c r="AA218" s="72">
        <f>AA212-1000</f>
        <v>29000</v>
      </c>
      <c r="AB218" s="72">
        <f>AB212-1000</f>
        <v>29000</v>
      </c>
      <c r="AC218" s="72">
        <f>AC212-1000</f>
        <v>29000</v>
      </c>
      <c r="AD218" s="38">
        <f t="shared" si="321"/>
        <v>12500</v>
      </c>
      <c r="AE218" s="39">
        <f t="shared" si="322"/>
        <v>0</v>
      </c>
      <c r="AF218" s="40">
        <f t="shared" si="323"/>
        <v>3</v>
      </c>
      <c r="AG218" s="38">
        <f t="shared" si="324"/>
        <v>8000</v>
      </c>
      <c r="AH218" s="39">
        <f t="shared" si="325"/>
        <v>0</v>
      </c>
      <c r="AI218" s="40">
        <f t="shared" si="326"/>
        <v>3</v>
      </c>
      <c r="AJ218" s="38">
        <f t="shared" si="327"/>
        <v>16266.666666666666</v>
      </c>
      <c r="AK218" s="39">
        <f t="shared" si="328"/>
        <v>1.4344262295082006</v>
      </c>
      <c r="AL218" s="40">
        <f t="shared" si="329"/>
        <v>3</v>
      </c>
      <c r="AM218" s="38">
        <f t="shared" si="330"/>
        <v>17000</v>
      </c>
      <c r="AN218" s="39">
        <f t="shared" si="331"/>
        <v>0</v>
      </c>
      <c r="AO218" s="40">
        <f t="shared" si="332"/>
        <v>3</v>
      </c>
      <c r="AP218" s="38">
        <f t="shared" si="333"/>
        <v>37016.666666666664</v>
      </c>
      <c r="AQ218" s="39">
        <f t="shared" si="334"/>
        <v>2.6564610535794753</v>
      </c>
      <c r="AR218" s="40">
        <f t="shared" si="335"/>
        <v>3</v>
      </c>
      <c r="AS218" s="38">
        <f t="shared" si="336"/>
        <v>29000</v>
      </c>
      <c r="AT218" s="39">
        <f t="shared" si="337"/>
        <v>0</v>
      </c>
      <c r="AU218" s="40">
        <f t="shared" si="338"/>
        <v>3</v>
      </c>
      <c r="AV218" s="42">
        <f t="shared" si="341"/>
        <v>18</v>
      </c>
      <c r="AW218" s="42" t="str">
        <f t="shared" si="339"/>
        <v>AMAN</v>
      </c>
      <c r="AX218" s="42" t="str">
        <f t="shared" si="340"/>
        <v>3</v>
      </c>
    </row>
    <row r="219" spans="1:51" x14ac:dyDescent="0.35">
      <c r="A219" s="68"/>
      <c r="B219" s="68"/>
      <c r="C219" s="68"/>
      <c r="D219" s="68" t="s">
        <v>597</v>
      </c>
      <c r="E219" s="67" t="s">
        <v>597</v>
      </c>
      <c r="F219" s="74">
        <f t="shared" ref="F219:AC219" si="349">AVERAGE(F208:F218)</f>
        <v>12090.90909090909</v>
      </c>
      <c r="G219" s="74">
        <f t="shared" si="349"/>
        <v>12090.90909090909</v>
      </c>
      <c r="H219" s="74">
        <f t="shared" si="349"/>
        <v>12090.90909090909</v>
      </c>
      <c r="I219" s="74">
        <f t="shared" si="349"/>
        <v>12090.90909090909</v>
      </c>
      <c r="J219" s="74">
        <f t="shared" si="349"/>
        <v>7727.272727272727</v>
      </c>
      <c r="K219" s="74">
        <f t="shared" si="349"/>
        <v>7727.272727272727</v>
      </c>
      <c r="L219" s="74">
        <f t="shared" si="349"/>
        <v>7727.272727272727</v>
      </c>
      <c r="M219" s="74">
        <f t="shared" si="349"/>
        <v>7727.272727272727</v>
      </c>
      <c r="N219" s="74">
        <f t="shared" si="349"/>
        <v>17372.727272727272</v>
      </c>
      <c r="O219" s="74">
        <f t="shared" si="349"/>
        <v>17672.727272727272</v>
      </c>
      <c r="P219" s="74">
        <f t="shared" si="349"/>
        <v>17872.727272727272</v>
      </c>
      <c r="Q219" s="74">
        <f t="shared" si="349"/>
        <v>17872.727272727272</v>
      </c>
      <c r="R219" s="74">
        <f t="shared" si="349"/>
        <v>17545.454545454544</v>
      </c>
      <c r="S219" s="74">
        <f t="shared" si="349"/>
        <v>17545.454545454544</v>
      </c>
      <c r="T219" s="74">
        <f t="shared" si="349"/>
        <v>17545.454545454544</v>
      </c>
      <c r="U219" s="74">
        <f t="shared" si="349"/>
        <v>17545.454545454544</v>
      </c>
      <c r="V219" s="74">
        <f t="shared" si="349"/>
        <v>36290.909090909088</v>
      </c>
      <c r="W219" s="74">
        <f t="shared" si="349"/>
        <v>36940.909090909088</v>
      </c>
      <c r="X219" s="74">
        <f t="shared" si="349"/>
        <v>38090.909090909088</v>
      </c>
      <c r="Y219" s="74">
        <f t="shared" si="349"/>
        <v>38090.909090909088</v>
      </c>
      <c r="Z219" s="74">
        <f t="shared" si="349"/>
        <v>30136.363636363636</v>
      </c>
      <c r="AA219" s="74">
        <f t="shared" si="349"/>
        <v>30136.363636363636</v>
      </c>
      <c r="AB219" s="74">
        <f t="shared" si="349"/>
        <v>30136.363636363636</v>
      </c>
      <c r="AC219" s="74">
        <f t="shared" si="349"/>
        <v>30136.363636363636</v>
      </c>
      <c r="AD219" s="38">
        <f t="shared" si="321"/>
        <v>12090.90909090909</v>
      </c>
      <c r="AE219" s="39">
        <f t="shared" si="322"/>
        <v>0</v>
      </c>
      <c r="AF219" s="41">
        <f t="shared" si="323"/>
        <v>3</v>
      </c>
      <c r="AG219" s="38">
        <f t="shared" si="324"/>
        <v>7727.272727272727</v>
      </c>
      <c r="AH219" s="39">
        <f t="shared" si="325"/>
        <v>0</v>
      </c>
      <c r="AI219" s="41">
        <f t="shared" si="326"/>
        <v>3</v>
      </c>
      <c r="AJ219" s="38">
        <f t="shared" si="327"/>
        <v>17639.39393939394</v>
      </c>
      <c r="AK219" s="39">
        <f t="shared" si="328"/>
        <v>1.3227967703143722</v>
      </c>
      <c r="AL219" s="41">
        <f t="shared" si="329"/>
        <v>3</v>
      </c>
      <c r="AM219" s="38">
        <f t="shared" si="330"/>
        <v>17545.454545454544</v>
      </c>
      <c r="AN219" s="39">
        <f t="shared" si="331"/>
        <v>0</v>
      </c>
      <c r="AO219" s="41">
        <f t="shared" si="332"/>
        <v>3</v>
      </c>
      <c r="AP219" s="38">
        <f t="shared" si="333"/>
        <v>37107.575757575753</v>
      </c>
      <c r="AQ219" s="39">
        <f t="shared" si="334"/>
        <v>2.6499530439753451</v>
      </c>
      <c r="AR219" s="41">
        <f t="shared" si="335"/>
        <v>3</v>
      </c>
      <c r="AS219" s="38">
        <f t="shared" si="336"/>
        <v>30136.363636363636</v>
      </c>
      <c r="AT219" s="39">
        <f t="shared" si="337"/>
        <v>0</v>
      </c>
      <c r="AU219" s="41">
        <f t="shared" si="338"/>
        <v>3</v>
      </c>
      <c r="AV219" s="41">
        <f t="shared" si="341"/>
        <v>18</v>
      </c>
      <c r="AW219" s="41" t="str">
        <f t="shared" si="339"/>
        <v>AMAN</v>
      </c>
      <c r="AX219" s="41" t="str">
        <f t="shared" si="340"/>
        <v>3</v>
      </c>
      <c r="AY219" s="44"/>
    </row>
  </sheetData>
  <mergeCells count="505">
    <mergeCell ref="AG205:AI205"/>
    <mergeCell ref="AJ205:AL205"/>
    <mergeCell ref="AM205:AO205"/>
    <mergeCell ref="AP205:AR205"/>
    <mergeCell ref="AS205:AU205"/>
    <mergeCell ref="AV205:AX206"/>
    <mergeCell ref="AG206:AG207"/>
    <mergeCell ref="AH206:AH207"/>
    <mergeCell ref="AI206:AI207"/>
    <mergeCell ref="AJ206:AJ207"/>
    <mergeCell ref="AQ206:AQ207"/>
    <mergeCell ref="AR206:AR207"/>
    <mergeCell ref="AS206:AS207"/>
    <mergeCell ref="AT206:AT207"/>
    <mergeCell ref="AU206:AU207"/>
    <mergeCell ref="AK206:AK207"/>
    <mergeCell ref="AL206:AL207"/>
    <mergeCell ref="AM206:AM207"/>
    <mergeCell ref="AN206:AN207"/>
    <mergeCell ref="AO206:AO207"/>
    <mergeCell ref="AP206:AP207"/>
    <mergeCell ref="U205:U206"/>
    <mergeCell ref="V205:X206"/>
    <mergeCell ref="Y205:Y206"/>
    <mergeCell ref="Z205:AB206"/>
    <mergeCell ref="AC205:AC206"/>
    <mergeCell ref="AD205:AF205"/>
    <mergeCell ref="AD206:AD207"/>
    <mergeCell ref="AE206:AE207"/>
    <mergeCell ref="AF206:AF207"/>
    <mergeCell ref="I205:I206"/>
    <mergeCell ref="J205:L206"/>
    <mergeCell ref="M205:M206"/>
    <mergeCell ref="N205:P206"/>
    <mergeCell ref="Q205:Q206"/>
    <mergeCell ref="R205:T206"/>
    <mergeCell ref="A205:A207"/>
    <mergeCell ref="B205:B207"/>
    <mergeCell ref="C205:C207"/>
    <mergeCell ref="D205:D207"/>
    <mergeCell ref="E205:E207"/>
    <mergeCell ref="F205:H206"/>
    <mergeCell ref="AJ186:AL186"/>
    <mergeCell ref="AM186:AO186"/>
    <mergeCell ref="AP186:AR186"/>
    <mergeCell ref="AS186:AU186"/>
    <mergeCell ref="AV186:AX187"/>
    <mergeCell ref="AD187:AD188"/>
    <mergeCell ref="AE187:AE188"/>
    <mergeCell ref="AF187:AF188"/>
    <mergeCell ref="AG187:AG188"/>
    <mergeCell ref="AH187:AH188"/>
    <mergeCell ref="AP187:AP188"/>
    <mergeCell ref="AQ187:AQ188"/>
    <mergeCell ref="AR187:AR188"/>
    <mergeCell ref="AS187:AS188"/>
    <mergeCell ref="AT187:AT188"/>
    <mergeCell ref="AU187:AU188"/>
    <mergeCell ref="AJ187:AJ188"/>
    <mergeCell ref="AK187:AK188"/>
    <mergeCell ref="AL187:AL188"/>
    <mergeCell ref="AM187:AM188"/>
    <mergeCell ref="AN187:AN188"/>
    <mergeCell ref="AO187:AO188"/>
    <mergeCell ref="Y186:Y187"/>
    <mergeCell ref="Z186:AB187"/>
    <mergeCell ref="AC186:AC187"/>
    <mergeCell ref="AD186:AF186"/>
    <mergeCell ref="AG186:AI186"/>
    <mergeCell ref="AI187:AI188"/>
    <mergeCell ref="J186:L187"/>
    <mergeCell ref="M186:M187"/>
    <mergeCell ref="N186:P187"/>
    <mergeCell ref="Q186:Q187"/>
    <mergeCell ref="R186:T187"/>
    <mergeCell ref="U186:U187"/>
    <mergeCell ref="AT169:AT170"/>
    <mergeCell ref="AU169:AU170"/>
    <mergeCell ref="A186:A188"/>
    <mergeCell ref="B186:B188"/>
    <mergeCell ref="C186:C188"/>
    <mergeCell ref="D186:D188"/>
    <mergeCell ref="E186:E188"/>
    <mergeCell ref="F186:H187"/>
    <mergeCell ref="I186:I187"/>
    <mergeCell ref="AM169:AM170"/>
    <mergeCell ref="AN169:AN170"/>
    <mergeCell ref="AO169:AO170"/>
    <mergeCell ref="AP169:AP170"/>
    <mergeCell ref="AQ169:AQ170"/>
    <mergeCell ref="AR169:AR170"/>
    <mergeCell ref="R168:T169"/>
    <mergeCell ref="U168:U169"/>
    <mergeCell ref="V168:X169"/>
    <mergeCell ref="Y168:Y169"/>
    <mergeCell ref="Z168:AB169"/>
    <mergeCell ref="AC168:AC169"/>
    <mergeCell ref="F168:H169"/>
    <mergeCell ref="I168:I169"/>
    <mergeCell ref="V186:X187"/>
    <mergeCell ref="AQ151:AQ152"/>
    <mergeCell ref="AR151:AR152"/>
    <mergeCell ref="AS151:AS152"/>
    <mergeCell ref="AT151:AT152"/>
    <mergeCell ref="AU151:AU152"/>
    <mergeCell ref="AO151:AO152"/>
    <mergeCell ref="AP151:AP152"/>
    <mergeCell ref="AV168:AX169"/>
    <mergeCell ref="AD169:AD170"/>
    <mergeCell ref="AE169:AE170"/>
    <mergeCell ref="AF169:AF170"/>
    <mergeCell ref="AG169:AG170"/>
    <mergeCell ref="AH169:AH170"/>
    <mergeCell ref="AI169:AI170"/>
    <mergeCell ref="AJ169:AJ170"/>
    <mergeCell ref="AK169:AK170"/>
    <mergeCell ref="AL169:AL170"/>
    <mergeCell ref="AD168:AF168"/>
    <mergeCell ref="AG168:AI168"/>
    <mergeCell ref="AJ168:AL168"/>
    <mergeCell ref="AM168:AO168"/>
    <mergeCell ref="AP168:AR168"/>
    <mergeCell ref="AS168:AU168"/>
    <mergeCell ref="AS169:AS170"/>
    <mergeCell ref="J150:L151"/>
    <mergeCell ref="M150:M151"/>
    <mergeCell ref="N150:P151"/>
    <mergeCell ref="Q150:Q151"/>
    <mergeCell ref="R150:T151"/>
    <mergeCell ref="J168:L169"/>
    <mergeCell ref="M168:M169"/>
    <mergeCell ref="N168:P169"/>
    <mergeCell ref="Q168:Q169"/>
    <mergeCell ref="AS150:AU150"/>
    <mergeCell ref="AV150:AX151"/>
    <mergeCell ref="AG151:AG152"/>
    <mergeCell ref="AH151:AH152"/>
    <mergeCell ref="AI151:AI152"/>
    <mergeCell ref="AJ151:AJ152"/>
    <mergeCell ref="A168:A170"/>
    <mergeCell ref="B168:B170"/>
    <mergeCell ref="C168:C170"/>
    <mergeCell ref="D168:D170"/>
    <mergeCell ref="E168:E170"/>
    <mergeCell ref="AK151:AK152"/>
    <mergeCell ref="AL151:AL152"/>
    <mergeCell ref="AM151:AM152"/>
    <mergeCell ref="AN151:AN152"/>
    <mergeCell ref="U150:U151"/>
    <mergeCell ref="V150:X151"/>
    <mergeCell ref="Y150:Y151"/>
    <mergeCell ref="Z150:AB151"/>
    <mergeCell ref="AC150:AC151"/>
    <mergeCell ref="AD150:AF150"/>
    <mergeCell ref="AD151:AD152"/>
    <mergeCell ref="AE151:AE152"/>
    <mergeCell ref="AF151:AF152"/>
    <mergeCell ref="A150:A152"/>
    <mergeCell ref="B150:B152"/>
    <mergeCell ref="C150:C152"/>
    <mergeCell ref="D150:D152"/>
    <mergeCell ref="E150:E152"/>
    <mergeCell ref="F150:H151"/>
    <mergeCell ref="AP133:AP134"/>
    <mergeCell ref="AQ133:AQ134"/>
    <mergeCell ref="AR133:AR134"/>
    <mergeCell ref="V132:X133"/>
    <mergeCell ref="Y132:Y133"/>
    <mergeCell ref="Z132:AB133"/>
    <mergeCell ref="AC132:AC133"/>
    <mergeCell ref="J132:L133"/>
    <mergeCell ref="M132:M133"/>
    <mergeCell ref="N132:P133"/>
    <mergeCell ref="Q132:Q133"/>
    <mergeCell ref="R132:T133"/>
    <mergeCell ref="U132:U133"/>
    <mergeCell ref="AG150:AI150"/>
    <mergeCell ref="AJ150:AL150"/>
    <mergeCell ref="AM150:AO150"/>
    <mergeCell ref="AP150:AR150"/>
    <mergeCell ref="I150:I151"/>
    <mergeCell ref="AM132:AO132"/>
    <mergeCell ref="AP132:AR132"/>
    <mergeCell ref="AS132:AU132"/>
    <mergeCell ref="AV132:AX133"/>
    <mergeCell ref="AD133:AD134"/>
    <mergeCell ref="AE133:AE134"/>
    <mergeCell ref="AF133:AF134"/>
    <mergeCell ref="AG133:AG134"/>
    <mergeCell ref="AH133:AH134"/>
    <mergeCell ref="AD132:AF132"/>
    <mergeCell ref="AG132:AI132"/>
    <mergeCell ref="AI133:AI134"/>
    <mergeCell ref="AS133:AS134"/>
    <mergeCell ref="AT133:AT134"/>
    <mergeCell ref="AU133:AU134"/>
    <mergeCell ref="AJ133:AJ134"/>
    <mergeCell ref="AK133:AK134"/>
    <mergeCell ref="AL133:AL134"/>
    <mergeCell ref="AM133:AM134"/>
    <mergeCell ref="AN133:AN134"/>
    <mergeCell ref="AO133:AO134"/>
    <mergeCell ref="AT115:AT116"/>
    <mergeCell ref="AU115:AU116"/>
    <mergeCell ref="A132:A134"/>
    <mergeCell ref="B132:B134"/>
    <mergeCell ref="C132:C134"/>
    <mergeCell ref="D132:D134"/>
    <mergeCell ref="E132:E134"/>
    <mergeCell ref="F132:H133"/>
    <mergeCell ref="I132:I133"/>
    <mergeCell ref="AM115:AM116"/>
    <mergeCell ref="AN115:AN116"/>
    <mergeCell ref="AO115:AO116"/>
    <mergeCell ref="AP115:AP116"/>
    <mergeCell ref="AQ115:AQ116"/>
    <mergeCell ref="AR115:AR116"/>
    <mergeCell ref="R114:T115"/>
    <mergeCell ref="U114:U115"/>
    <mergeCell ref="V114:X115"/>
    <mergeCell ref="Y114:Y115"/>
    <mergeCell ref="Z114:AB115"/>
    <mergeCell ref="AC114:AC115"/>
    <mergeCell ref="F114:H115"/>
    <mergeCell ref="I114:I115"/>
    <mergeCell ref="AJ132:AL132"/>
    <mergeCell ref="AQ97:AQ98"/>
    <mergeCell ref="AR97:AR98"/>
    <mergeCell ref="AS97:AS98"/>
    <mergeCell ref="AT97:AT98"/>
    <mergeCell ref="AU97:AU98"/>
    <mergeCell ref="AO97:AO98"/>
    <mergeCell ref="AP97:AP98"/>
    <mergeCell ref="AV114:AX115"/>
    <mergeCell ref="AD115:AD116"/>
    <mergeCell ref="AE115:AE116"/>
    <mergeCell ref="AF115:AF116"/>
    <mergeCell ref="AG115:AG116"/>
    <mergeCell ref="AH115:AH116"/>
    <mergeCell ref="AI115:AI116"/>
    <mergeCell ref="AJ115:AJ116"/>
    <mergeCell ref="AK115:AK116"/>
    <mergeCell ref="AL115:AL116"/>
    <mergeCell ref="AD114:AF114"/>
    <mergeCell ref="AG114:AI114"/>
    <mergeCell ref="AJ114:AL114"/>
    <mergeCell ref="AM114:AO114"/>
    <mergeCell ref="AP114:AR114"/>
    <mergeCell ref="AS114:AU114"/>
    <mergeCell ref="AS115:AS116"/>
    <mergeCell ref="J96:L97"/>
    <mergeCell ref="M96:M97"/>
    <mergeCell ref="N96:P97"/>
    <mergeCell ref="Q96:Q97"/>
    <mergeCell ref="R96:T97"/>
    <mergeCell ref="J114:L115"/>
    <mergeCell ref="M114:M115"/>
    <mergeCell ref="N114:P115"/>
    <mergeCell ref="Q114:Q115"/>
    <mergeCell ref="AS96:AU96"/>
    <mergeCell ref="AV96:AX97"/>
    <mergeCell ref="AG97:AG98"/>
    <mergeCell ref="AH97:AH98"/>
    <mergeCell ref="AI97:AI98"/>
    <mergeCell ref="AJ97:AJ98"/>
    <mergeCell ref="A114:A116"/>
    <mergeCell ref="B114:B116"/>
    <mergeCell ref="C114:C116"/>
    <mergeCell ref="D114:D116"/>
    <mergeCell ref="E114:E116"/>
    <mergeCell ref="AK97:AK98"/>
    <mergeCell ref="AL97:AL98"/>
    <mergeCell ref="AM97:AM98"/>
    <mergeCell ref="AN97:AN98"/>
    <mergeCell ref="U96:U97"/>
    <mergeCell ref="V96:X97"/>
    <mergeCell ref="Y96:Y97"/>
    <mergeCell ref="Z96:AB97"/>
    <mergeCell ref="AC96:AC97"/>
    <mergeCell ref="AD96:AF96"/>
    <mergeCell ref="AD97:AD98"/>
    <mergeCell ref="AE97:AE98"/>
    <mergeCell ref="AF97:AF98"/>
    <mergeCell ref="A96:A98"/>
    <mergeCell ref="B96:B98"/>
    <mergeCell ref="C96:C98"/>
    <mergeCell ref="D96:D98"/>
    <mergeCell ref="E96:E98"/>
    <mergeCell ref="F96:H97"/>
    <mergeCell ref="AP79:AP80"/>
    <mergeCell ref="AQ79:AQ80"/>
    <mergeCell ref="AR79:AR80"/>
    <mergeCell ref="V78:X79"/>
    <mergeCell ref="Y78:Y79"/>
    <mergeCell ref="Z78:AB79"/>
    <mergeCell ref="AC78:AC79"/>
    <mergeCell ref="J78:L79"/>
    <mergeCell ref="M78:M79"/>
    <mergeCell ref="N78:P79"/>
    <mergeCell ref="Q78:Q79"/>
    <mergeCell ref="R78:T79"/>
    <mergeCell ref="U78:U79"/>
    <mergeCell ref="AG96:AI96"/>
    <mergeCell ref="AJ96:AL96"/>
    <mergeCell ref="AM96:AO96"/>
    <mergeCell ref="AP96:AR96"/>
    <mergeCell ref="I96:I97"/>
    <mergeCell ref="AM78:AO78"/>
    <mergeCell ref="AP78:AR78"/>
    <mergeCell ref="AS78:AU78"/>
    <mergeCell ref="AV78:AX79"/>
    <mergeCell ref="AD79:AD80"/>
    <mergeCell ref="AE79:AE80"/>
    <mergeCell ref="AF79:AF80"/>
    <mergeCell ref="AG79:AG80"/>
    <mergeCell ref="AH79:AH80"/>
    <mergeCell ref="AD78:AF78"/>
    <mergeCell ref="AG78:AI78"/>
    <mergeCell ref="AI79:AI80"/>
    <mergeCell ref="AS79:AS80"/>
    <mergeCell ref="AT79:AT80"/>
    <mergeCell ref="AU79:AU80"/>
    <mergeCell ref="AJ79:AJ80"/>
    <mergeCell ref="AK79:AK80"/>
    <mergeCell ref="AL79:AL80"/>
    <mergeCell ref="AM79:AM80"/>
    <mergeCell ref="AN79:AN80"/>
    <mergeCell ref="AO79:AO80"/>
    <mergeCell ref="AT61:AT62"/>
    <mergeCell ref="AU61:AU62"/>
    <mergeCell ref="A78:A80"/>
    <mergeCell ref="B78:B80"/>
    <mergeCell ref="C78:C80"/>
    <mergeCell ref="D78:D80"/>
    <mergeCell ref="E78:E80"/>
    <mergeCell ref="F78:H79"/>
    <mergeCell ref="I78:I79"/>
    <mergeCell ref="AM61:AM62"/>
    <mergeCell ref="AN61:AN62"/>
    <mergeCell ref="AO61:AO62"/>
    <mergeCell ref="AP61:AP62"/>
    <mergeCell ref="AQ61:AQ62"/>
    <mergeCell ref="AR61:AR62"/>
    <mergeCell ref="R60:T61"/>
    <mergeCell ref="U60:U61"/>
    <mergeCell ref="V60:X61"/>
    <mergeCell ref="Y60:Y61"/>
    <mergeCell ref="Z60:AB61"/>
    <mergeCell ref="AC60:AC61"/>
    <mergeCell ref="F60:H61"/>
    <mergeCell ref="I60:I61"/>
    <mergeCell ref="AJ78:AL78"/>
    <mergeCell ref="AQ43:AQ44"/>
    <mergeCell ref="AR43:AR44"/>
    <mergeCell ref="AS43:AS44"/>
    <mergeCell ref="AT43:AT44"/>
    <mergeCell ref="AU43:AU44"/>
    <mergeCell ref="AO43:AO44"/>
    <mergeCell ref="AP43:AP44"/>
    <mergeCell ref="AV60:AX61"/>
    <mergeCell ref="AD61:AD62"/>
    <mergeCell ref="AE61:AE62"/>
    <mergeCell ref="AF61:AF62"/>
    <mergeCell ref="AG61:AG62"/>
    <mergeCell ref="AH61:AH62"/>
    <mergeCell ref="AI61:AI62"/>
    <mergeCell ref="AJ61:AJ62"/>
    <mergeCell ref="AK61:AK62"/>
    <mergeCell ref="AL61:AL62"/>
    <mergeCell ref="AD60:AF60"/>
    <mergeCell ref="AG60:AI60"/>
    <mergeCell ref="AJ60:AL60"/>
    <mergeCell ref="AM60:AO60"/>
    <mergeCell ref="AP60:AR60"/>
    <mergeCell ref="AS60:AU60"/>
    <mergeCell ref="AS61:AS62"/>
    <mergeCell ref="J42:L43"/>
    <mergeCell ref="M42:M43"/>
    <mergeCell ref="N42:P43"/>
    <mergeCell ref="Q42:Q43"/>
    <mergeCell ref="R42:T43"/>
    <mergeCell ref="J60:L61"/>
    <mergeCell ref="M60:M61"/>
    <mergeCell ref="N60:P61"/>
    <mergeCell ref="Q60:Q61"/>
    <mergeCell ref="AS42:AU42"/>
    <mergeCell ref="AV42:AX43"/>
    <mergeCell ref="AG43:AG44"/>
    <mergeCell ref="AH43:AH44"/>
    <mergeCell ref="AI43:AI44"/>
    <mergeCell ref="AJ43:AJ44"/>
    <mergeCell ref="A60:A62"/>
    <mergeCell ref="B60:B62"/>
    <mergeCell ref="C60:C62"/>
    <mergeCell ref="D60:D62"/>
    <mergeCell ref="E60:E62"/>
    <mergeCell ref="AK43:AK44"/>
    <mergeCell ref="AL43:AL44"/>
    <mergeCell ref="AM43:AM44"/>
    <mergeCell ref="AN43:AN44"/>
    <mergeCell ref="U42:U43"/>
    <mergeCell ref="V42:X43"/>
    <mergeCell ref="Y42:Y43"/>
    <mergeCell ref="Z42:AB43"/>
    <mergeCell ref="AC42:AC43"/>
    <mergeCell ref="AD42:AF42"/>
    <mergeCell ref="AD43:AD44"/>
    <mergeCell ref="AE43:AE44"/>
    <mergeCell ref="AF43:AF44"/>
    <mergeCell ref="A42:A44"/>
    <mergeCell ref="B42:B44"/>
    <mergeCell ref="C42:C44"/>
    <mergeCell ref="D42:D44"/>
    <mergeCell ref="E42:E44"/>
    <mergeCell ref="F42:H43"/>
    <mergeCell ref="AP25:AP26"/>
    <mergeCell ref="AQ25:AQ26"/>
    <mergeCell ref="AR25:AR26"/>
    <mergeCell ref="V24:X25"/>
    <mergeCell ref="Y24:Y25"/>
    <mergeCell ref="Z24:AB25"/>
    <mergeCell ref="AC24:AC25"/>
    <mergeCell ref="J24:L25"/>
    <mergeCell ref="M24:M25"/>
    <mergeCell ref="N24:P25"/>
    <mergeCell ref="Q24:Q25"/>
    <mergeCell ref="R24:T25"/>
    <mergeCell ref="U24:U25"/>
    <mergeCell ref="AG42:AI42"/>
    <mergeCell ref="AJ42:AL42"/>
    <mergeCell ref="AM42:AO42"/>
    <mergeCell ref="AP42:AR42"/>
    <mergeCell ref="I42:I43"/>
    <mergeCell ref="J5:L6"/>
    <mergeCell ref="M5:M6"/>
    <mergeCell ref="N5:P6"/>
    <mergeCell ref="Q5:Q6"/>
    <mergeCell ref="AP24:AR24"/>
    <mergeCell ref="AS24:AU24"/>
    <mergeCell ref="AV24:AX25"/>
    <mergeCell ref="AD25:AD26"/>
    <mergeCell ref="AE25:AE26"/>
    <mergeCell ref="AF25:AF26"/>
    <mergeCell ref="AG25:AG26"/>
    <mergeCell ref="AH25:AH26"/>
    <mergeCell ref="AD24:AF24"/>
    <mergeCell ref="AG24:AI24"/>
    <mergeCell ref="AI25:AI26"/>
    <mergeCell ref="AS25:AS26"/>
    <mergeCell ref="AT25:AT26"/>
    <mergeCell ref="AU25:AU26"/>
    <mergeCell ref="AJ25:AJ26"/>
    <mergeCell ref="AK25:AK26"/>
    <mergeCell ref="AL25:AL26"/>
    <mergeCell ref="AM25:AM26"/>
    <mergeCell ref="AN25:AN26"/>
    <mergeCell ref="AO25:AO26"/>
    <mergeCell ref="AU6:AU7"/>
    <mergeCell ref="AO6:AO7"/>
    <mergeCell ref="AP6:AP7"/>
    <mergeCell ref="AQ6:AQ7"/>
    <mergeCell ref="AR6:AR7"/>
    <mergeCell ref="A24:A26"/>
    <mergeCell ref="B24:B26"/>
    <mergeCell ref="C24:C26"/>
    <mergeCell ref="D24:D26"/>
    <mergeCell ref="E24:E26"/>
    <mergeCell ref="F24:H25"/>
    <mergeCell ref="I24:I25"/>
    <mergeCell ref="AM6:AM7"/>
    <mergeCell ref="AN6:AN7"/>
    <mergeCell ref="R5:T6"/>
    <mergeCell ref="U5:U6"/>
    <mergeCell ref="V5:X6"/>
    <mergeCell ref="Y5:Y6"/>
    <mergeCell ref="Z5:AB6"/>
    <mergeCell ref="AC5:AC6"/>
    <mergeCell ref="F5:H6"/>
    <mergeCell ref="I5:I6"/>
    <mergeCell ref="AJ24:AL24"/>
    <mergeCell ref="AM24:AO24"/>
    <mergeCell ref="A1:E1"/>
    <mergeCell ref="A5:A7"/>
    <mergeCell ref="B5:B7"/>
    <mergeCell ref="C5:C7"/>
    <mergeCell ref="D5:D7"/>
    <mergeCell ref="E5:E7"/>
    <mergeCell ref="AV5:AX6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D5:AF5"/>
    <mergeCell ref="AG5:AI5"/>
    <mergeCell ref="AJ5:AL5"/>
    <mergeCell ref="AM5:AO5"/>
    <mergeCell ref="AP5:AR5"/>
    <mergeCell ref="AS5:AU5"/>
    <mergeCell ref="AS6:AS7"/>
    <mergeCell ref="AT6:AT7"/>
  </mergeCells>
  <conditionalFormatting sqref="AW8:AW19">
    <cfRule type="cellIs" dxfId="143" priority="34" operator="equal">
      <formula>"RENTAN"</formula>
    </cfRule>
    <cfRule type="cellIs" dxfId="142" priority="35" operator="equal">
      <formula>"WASPADA"</formula>
    </cfRule>
    <cfRule type="cellIs" dxfId="141" priority="36" operator="equal">
      <formula>"AMAN"</formula>
    </cfRule>
  </conditionalFormatting>
  <conditionalFormatting sqref="AW27:AW38">
    <cfRule type="cellIs" dxfId="140" priority="31" operator="equal">
      <formula>"RENTAN"</formula>
    </cfRule>
    <cfRule type="cellIs" dxfId="139" priority="32" operator="equal">
      <formula>"WASPADA"</formula>
    </cfRule>
    <cfRule type="cellIs" dxfId="138" priority="33" operator="equal">
      <formula>"AMAN"</formula>
    </cfRule>
  </conditionalFormatting>
  <conditionalFormatting sqref="AW45:AW56">
    <cfRule type="cellIs" dxfId="137" priority="28" operator="equal">
      <formula>"RENTAN"</formula>
    </cfRule>
    <cfRule type="cellIs" dxfId="136" priority="29" operator="equal">
      <formula>"WASPADA"</formula>
    </cfRule>
    <cfRule type="cellIs" dxfId="135" priority="30" operator="equal">
      <formula>"AMAN"</formula>
    </cfRule>
  </conditionalFormatting>
  <conditionalFormatting sqref="AW63:AW74">
    <cfRule type="cellIs" dxfId="134" priority="25" operator="equal">
      <formula>"RENTAN"</formula>
    </cfRule>
    <cfRule type="cellIs" dxfId="133" priority="26" operator="equal">
      <formula>"WASPADA"</formula>
    </cfRule>
    <cfRule type="cellIs" dxfId="132" priority="27" operator="equal">
      <formula>"AMAN"</formula>
    </cfRule>
  </conditionalFormatting>
  <conditionalFormatting sqref="AW81:AW92">
    <cfRule type="cellIs" dxfId="131" priority="22" operator="equal">
      <formula>"RENTAN"</formula>
    </cfRule>
    <cfRule type="cellIs" dxfId="130" priority="23" operator="equal">
      <formula>"WASPADA"</formula>
    </cfRule>
    <cfRule type="cellIs" dxfId="129" priority="24" operator="equal">
      <formula>"AMAN"</formula>
    </cfRule>
  </conditionalFormatting>
  <conditionalFormatting sqref="AW99:AW110">
    <cfRule type="cellIs" dxfId="128" priority="19" operator="equal">
      <formula>"RENTAN"</formula>
    </cfRule>
    <cfRule type="cellIs" dxfId="127" priority="20" operator="equal">
      <formula>"WASPADA"</formula>
    </cfRule>
    <cfRule type="cellIs" dxfId="126" priority="21" operator="equal">
      <formula>"AMAN"</formula>
    </cfRule>
  </conditionalFormatting>
  <conditionalFormatting sqref="AW117:AW128">
    <cfRule type="cellIs" dxfId="125" priority="16" operator="equal">
      <formula>"RENTAN"</formula>
    </cfRule>
    <cfRule type="cellIs" dxfId="124" priority="17" operator="equal">
      <formula>"WASPADA"</formula>
    </cfRule>
    <cfRule type="cellIs" dxfId="123" priority="18" operator="equal">
      <formula>"AMAN"</formula>
    </cfRule>
  </conditionalFormatting>
  <conditionalFormatting sqref="AW135:AW146">
    <cfRule type="cellIs" dxfId="122" priority="13" operator="equal">
      <formula>"RENTAN"</formula>
    </cfRule>
    <cfRule type="cellIs" dxfId="121" priority="14" operator="equal">
      <formula>"WASPADA"</formula>
    </cfRule>
    <cfRule type="cellIs" dxfId="120" priority="15" operator="equal">
      <formula>"AMAN"</formula>
    </cfRule>
  </conditionalFormatting>
  <conditionalFormatting sqref="AW153:AW164">
    <cfRule type="cellIs" dxfId="119" priority="10" operator="equal">
      <formula>"RENTAN"</formula>
    </cfRule>
    <cfRule type="cellIs" dxfId="118" priority="11" operator="equal">
      <formula>"WASPADA"</formula>
    </cfRule>
    <cfRule type="cellIs" dxfId="117" priority="12" operator="equal">
      <formula>"AMAN"</formula>
    </cfRule>
  </conditionalFormatting>
  <conditionalFormatting sqref="AW171:AW182">
    <cfRule type="cellIs" dxfId="116" priority="7" operator="equal">
      <formula>"RENTAN"</formula>
    </cfRule>
    <cfRule type="cellIs" dxfId="115" priority="8" operator="equal">
      <formula>"WASPADA"</formula>
    </cfRule>
    <cfRule type="cellIs" dxfId="114" priority="9" operator="equal">
      <formula>"AMAN"</formula>
    </cfRule>
  </conditionalFormatting>
  <conditionalFormatting sqref="AW189:AW200">
    <cfRule type="cellIs" dxfId="113" priority="4" operator="equal">
      <formula>"RENTAN"</formula>
    </cfRule>
    <cfRule type="cellIs" dxfId="112" priority="5" operator="equal">
      <formula>"WASPADA"</formula>
    </cfRule>
    <cfRule type="cellIs" dxfId="111" priority="6" operator="equal">
      <formula>"AMAN"</formula>
    </cfRule>
  </conditionalFormatting>
  <conditionalFormatting sqref="AW208:AW219">
    <cfRule type="cellIs" dxfId="110" priority="1" operator="equal">
      <formula>"RENTAN"</formula>
    </cfRule>
    <cfRule type="cellIs" dxfId="109" priority="2" operator="equal">
      <formula>"WASPADA"</formula>
    </cfRule>
    <cfRule type="cellIs" dxfId="108" priority="3" operator="equal">
      <formula>"AMAN"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E22A2-E2B8-49D6-B8E0-9DED1E47708D}">
  <sheetPr>
    <tabColor rgb="FF00B050"/>
  </sheetPr>
  <dimension ref="A1:N212"/>
  <sheetViews>
    <sheetView topLeftCell="C199" workbookViewId="0">
      <selection activeCell="H206" sqref="H206"/>
    </sheetView>
  </sheetViews>
  <sheetFormatPr defaultColWidth="9" defaultRowHeight="14.5" x14ac:dyDescent="0.35"/>
  <cols>
    <col min="1" max="1" width="5.26953125" hidden="1" customWidth="1"/>
    <col min="2" max="2" width="12.7265625" hidden="1" customWidth="1"/>
    <col min="3" max="3" width="22.54296875" customWidth="1"/>
    <col min="4" max="4" width="22.54296875" hidden="1" customWidth="1"/>
    <col min="5" max="5" width="28.7265625" customWidth="1"/>
    <col min="6" max="6" width="18.1796875" customWidth="1"/>
    <col min="7" max="11" width="14.26953125" customWidth="1"/>
    <col min="12" max="13" width="12.54296875" customWidth="1"/>
    <col min="14" max="14" width="14.453125" customWidth="1"/>
  </cols>
  <sheetData>
    <row r="1" spans="1:14" ht="18.5" x14ac:dyDescent="0.45">
      <c r="A1" s="339" t="s">
        <v>811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</row>
    <row r="2" spans="1:14" ht="18.5" x14ac:dyDescent="0.45">
      <c r="A2" s="27"/>
      <c r="B2" s="27"/>
      <c r="C2" s="27"/>
      <c r="D2" s="27"/>
      <c r="E2" s="27"/>
      <c r="F2" s="28"/>
      <c r="G2" s="28"/>
      <c r="H2" s="28"/>
      <c r="I2" s="28"/>
      <c r="J2" s="28"/>
      <c r="K2" s="28"/>
    </row>
    <row r="3" spans="1:14" x14ac:dyDescent="0.3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6"/>
    </row>
    <row r="4" spans="1:14" ht="15" customHeight="1" x14ac:dyDescent="0.35">
      <c r="A4" s="301" t="s">
        <v>1</v>
      </c>
      <c r="B4" s="336" t="s">
        <v>598</v>
      </c>
      <c r="C4" s="338" t="s">
        <v>808</v>
      </c>
      <c r="D4" s="336" t="s">
        <v>600</v>
      </c>
      <c r="E4" s="301" t="s">
        <v>601</v>
      </c>
      <c r="F4" s="335" t="s">
        <v>581</v>
      </c>
      <c r="G4" s="335" t="s">
        <v>582</v>
      </c>
      <c r="H4" s="335" t="s">
        <v>583</v>
      </c>
      <c r="I4" s="335" t="s">
        <v>584</v>
      </c>
      <c r="J4" s="335" t="s">
        <v>585</v>
      </c>
      <c r="K4" s="301" t="s">
        <v>586</v>
      </c>
      <c r="L4" s="301" t="s">
        <v>587</v>
      </c>
      <c r="M4" s="301"/>
      <c r="N4" s="301"/>
    </row>
    <row r="5" spans="1:14" s="25" customFormat="1" ht="91.5" customHeight="1" x14ac:dyDescent="0.35">
      <c r="A5" s="301"/>
      <c r="B5" s="337"/>
      <c r="C5" s="301"/>
      <c r="D5" s="337"/>
      <c r="E5" s="301"/>
      <c r="F5" s="336"/>
      <c r="G5" s="336"/>
      <c r="H5" s="336"/>
      <c r="I5" s="336"/>
      <c r="J5" s="335"/>
      <c r="K5" s="301"/>
      <c r="L5" s="30" t="s">
        <v>578</v>
      </c>
      <c r="M5" s="30" t="s">
        <v>576</v>
      </c>
      <c r="N5" s="30" t="s">
        <v>579</v>
      </c>
    </row>
    <row r="6" spans="1:14" x14ac:dyDescent="0.35">
      <c r="A6" s="31">
        <v>1</v>
      </c>
      <c r="B6" s="67">
        <v>6306</v>
      </c>
      <c r="C6" s="223" t="s">
        <v>603</v>
      </c>
      <c r="D6" s="67">
        <v>6306010</v>
      </c>
      <c r="E6" s="67" t="s">
        <v>639</v>
      </c>
      <c r="F6" s="85">
        <v>17</v>
      </c>
      <c r="G6" s="130">
        <v>198</v>
      </c>
      <c r="H6" s="130">
        <v>1048</v>
      </c>
      <c r="I6" s="130">
        <v>45</v>
      </c>
      <c r="J6" s="158">
        <f>F6+G6</f>
        <v>215</v>
      </c>
      <c r="K6" s="77">
        <f t="shared" ref="K6:K16" si="0">SUM(F6:I6)</f>
        <v>1308</v>
      </c>
      <c r="L6" s="33">
        <f t="shared" ref="L6:L17" si="1">IF(ISERROR((J6/K6)*100),0,((J6/K6)*100))</f>
        <v>16.437308868501528</v>
      </c>
      <c r="M6" s="34">
        <f t="shared" ref="M6:M17" si="2">IF(L6="","",IF(L6&lt;10,3,IF(L6&gt;15,1,2)))</f>
        <v>1</v>
      </c>
      <c r="N6" s="34" t="str">
        <f t="shared" ref="N6:N17" si="3">IF(L6="","",IF(L6&lt;10,"AMAN",IF(L6&gt;15,"RENTAN","WASPADA")))</f>
        <v>RENTAN</v>
      </c>
    </row>
    <row r="7" spans="1:14" x14ac:dyDescent="0.35">
      <c r="A7" s="31">
        <v>2</v>
      </c>
      <c r="B7" s="67">
        <v>6306</v>
      </c>
      <c r="C7" s="223" t="s">
        <v>603</v>
      </c>
      <c r="D7" s="67">
        <v>6306020</v>
      </c>
      <c r="E7" s="67" t="s">
        <v>640</v>
      </c>
      <c r="F7" s="85">
        <v>14</v>
      </c>
      <c r="G7" s="85">
        <v>89</v>
      </c>
      <c r="H7" s="85">
        <v>444</v>
      </c>
      <c r="I7" s="85">
        <v>2</v>
      </c>
      <c r="J7" s="158">
        <f t="shared" ref="J7:J16" si="4">F7+G7</f>
        <v>103</v>
      </c>
      <c r="K7" s="77">
        <f t="shared" si="0"/>
        <v>549</v>
      </c>
      <c r="L7" s="33">
        <f t="shared" si="1"/>
        <v>18.761384335154826</v>
      </c>
      <c r="M7" s="34">
        <f t="shared" si="2"/>
        <v>1</v>
      </c>
      <c r="N7" s="34" t="str">
        <f t="shared" si="3"/>
        <v>RENTAN</v>
      </c>
    </row>
    <row r="8" spans="1:14" x14ac:dyDescent="0.35">
      <c r="A8" s="31">
        <v>3</v>
      </c>
      <c r="B8" s="67">
        <v>6306</v>
      </c>
      <c r="C8" s="223" t="s">
        <v>603</v>
      </c>
      <c r="D8" s="67">
        <v>6306030</v>
      </c>
      <c r="E8" s="67" t="s">
        <v>641</v>
      </c>
      <c r="F8" s="85">
        <v>11</v>
      </c>
      <c r="G8" s="85">
        <v>108</v>
      </c>
      <c r="H8" s="85">
        <v>460</v>
      </c>
      <c r="I8" s="85">
        <v>21</v>
      </c>
      <c r="J8" s="158">
        <f t="shared" si="4"/>
        <v>119</v>
      </c>
      <c r="K8" s="77">
        <f t="shared" si="0"/>
        <v>600</v>
      </c>
      <c r="L8" s="33">
        <f t="shared" si="1"/>
        <v>19.833333333333332</v>
      </c>
      <c r="M8" s="34">
        <f t="shared" si="2"/>
        <v>1</v>
      </c>
      <c r="N8" s="34" t="str">
        <f t="shared" si="3"/>
        <v>RENTAN</v>
      </c>
    </row>
    <row r="9" spans="1:14" x14ac:dyDescent="0.35">
      <c r="A9" s="31">
        <v>4</v>
      </c>
      <c r="B9" s="67">
        <v>6306</v>
      </c>
      <c r="C9" s="223" t="s">
        <v>603</v>
      </c>
      <c r="D9" s="67">
        <v>6306040</v>
      </c>
      <c r="E9" s="67" t="s">
        <v>642</v>
      </c>
      <c r="F9" s="85">
        <v>23</v>
      </c>
      <c r="G9" s="85">
        <v>204</v>
      </c>
      <c r="H9" s="85">
        <v>774</v>
      </c>
      <c r="I9" s="85">
        <v>30</v>
      </c>
      <c r="J9" s="158">
        <f t="shared" si="4"/>
        <v>227</v>
      </c>
      <c r="K9" s="77">
        <f t="shared" si="0"/>
        <v>1031</v>
      </c>
      <c r="L9" s="33">
        <f t="shared" si="1"/>
        <v>22.017458777885548</v>
      </c>
      <c r="M9" s="34">
        <f t="shared" si="2"/>
        <v>1</v>
      </c>
      <c r="N9" s="34" t="str">
        <f t="shared" si="3"/>
        <v>RENTAN</v>
      </c>
    </row>
    <row r="10" spans="1:14" x14ac:dyDescent="0.35">
      <c r="A10" s="31">
        <v>5</v>
      </c>
      <c r="B10" s="67">
        <v>6306</v>
      </c>
      <c r="C10" s="223" t="s">
        <v>603</v>
      </c>
      <c r="D10" s="67">
        <v>6306050</v>
      </c>
      <c r="E10" s="67" t="s">
        <v>643</v>
      </c>
      <c r="F10" s="85">
        <v>28</v>
      </c>
      <c r="G10" s="85">
        <v>183</v>
      </c>
      <c r="H10" s="85">
        <v>2506</v>
      </c>
      <c r="I10" s="85">
        <v>121</v>
      </c>
      <c r="J10" s="158">
        <f t="shared" si="4"/>
        <v>211</v>
      </c>
      <c r="K10" s="77">
        <f t="shared" si="0"/>
        <v>2838</v>
      </c>
      <c r="L10" s="33">
        <f t="shared" si="1"/>
        <v>7.434813248766738</v>
      </c>
      <c r="M10" s="34">
        <f t="shared" si="2"/>
        <v>3</v>
      </c>
      <c r="N10" s="34" t="str">
        <f t="shared" si="3"/>
        <v>AMAN</v>
      </c>
    </row>
    <row r="11" spans="1:14" x14ac:dyDescent="0.35">
      <c r="A11" s="31">
        <v>6</v>
      </c>
      <c r="B11" s="67">
        <v>6306</v>
      </c>
      <c r="C11" s="223" t="s">
        <v>603</v>
      </c>
      <c r="D11" s="67">
        <v>6306060</v>
      </c>
      <c r="E11" s="67" t="s">
        <v>644</v>
      </c>
      <c r="F11" s="85">
        <v>28</v>
      </c>
      <c r="G11" s="85">
        <v>99</v>
      </c>
      <c r="H11" s="85">
        <v>833</v>
      </c>
      <c r="I11" s="85">
        <v>46</v>
      </c>
      <c r="J11" s="158">
        <f t="shared" si="4"/>
        <v>127</v>
      </c>
      <c r="K11" s="77">
        <f t="shared" si="0"/>
        <v>1006</v>
      </c>
      <c r="L11" s="33">
        <f t="shared" si="1"/>
        <v>12.624254473161034</v>
      </c>
      <c r="M11" s="34">
        <f t="shared" si="2"/>
        <v>2</v>
      </c>
      <c r="N11" s="34" t="str">
        <f t="shared" si="3"/>
        <v>WASPADA</v>
      </c>
    </row>
    <row r="12" spans="1:14" x14ac:dyDescent="0.35">
      <c r="A12" s="31">
        <v>7</v>
      </c>
      <c r="B12" s="67">
        <v>6306</v>
      </c>
      <c r="C12" s="223" t="s">
        <v>603</v>
      </c>
      <c r="D12" s="67">
        <v>6306070</v>
      </c>
      <c r="E12" s="67" t="s">
        <v>645</v>
      </c>
      <c r="F12" s="85">
        <v>13</v>
      </c>
      <c r="G12" s="85">
        <v>72</v>
      </c>
      <c r="H12" s="85">
        <v>731</v>
      </c>
      <c r="I12" s="85">
        <v>9</v>
      </c>
      <c r="J12" s="158">
        <f t="shared" si="4"/>
        <v>85</v>
      </c>
      <c r="K12" s="77">
        <f t="shared" si="0"/>
        <v>825</v>
      </c>
      <c r="L12" s="33">
        <f t="shared" si="1"/>
        <v>10.303030303030303</v>
      </c>
      <c r="M12" s="34">
        <f t="shared" si="2"/>
        <v>2</v>
      </c>
      <c r="N12" s="34" t="str">
        <f t="shared" si="3"/>
        <v>WASPADA</v>
      </c>
    </row>
    <row r="13" spans="1:14" x14ac:dyDescent="0.35">
      <c r="A13" s="31">
        <v>8</v>
      </c>
      <c r="B13" s="67">
        <v>6306</v>
      </c>
      <c r="C13" s="223" t="s">
        <v>603</v>
      </c>
      <c r="D13" s="67">
        <v>6306080</v>
      </c>
      <c r="E13" s="67" t="s">
        <v>646</v>
      </c>
      <c r="F13" s="85">
        <v>8</v>
      </c>
      <c r="G13" s="85">
        <v>75</v>
      </c>
      <c r="H13" s="85">
        <v>330</v>
      </c>
      <c r="I13" s="85">
        <v>14</v>
      </c>
      <c r="J13" s="158">
        <f t="shared" si="4"/>
        <v>83</v>
      </c>
      <c r="K13" s="77">
        <f t="shared" si="0"/>
        <v>427</v>
      </c>
      <c r="L13" s="33">
        <f t="shared" si="1"/>
        <v>19.437939110070257</v>
      </c>
      <c r="M13" s="34">
        <f t="shared" si="2"/>
        <v>1</v>
      </c>
      <c r="N13" s="34" t="str">
        <f t="shared" si="3"/>
        <v>RENTAN</v>
      </c>
    </row>
    <row r="14" spans="1:14" x14ac:dyDescent="0.35">
      <c r="A14" s="31">
        <v>9</v>
      </c>
      <c r="B14" s="67">
        <v>6306</v>
      </c>
      <c r="C14" s="223" t="s">
        <v>603</v>
      </c>
      <c r="D14" s="67">
        <v>6306090</v>
      </c>
      <c r="E14" s="67" t="s">
        <v>647</v>
      </c>
      <c r="F14" s="85">
        <v>17</v>
      </c>
      <c r="G14" s="85">
        <v>95</v>
      </c>
      <c r="H14" s="85">
        <v>2799</v>
      </c>
      <c r="I14" s="85">
        <v>8</v>
      </c>
      <c r="J14" s="158">
        <f t="shared" si="4"/>
        <v>112</v>
      </c>
      <c r="K14" s="77">
        <f t="shared" si="0"/>
        <v>2919</v>
      </c>
      <c r="L14" s="33">
        <f t="shared" si="1"/>
        <v>3.8369304556354913</v>
      </c>
      <c r="M14" s="34">
        <f t="shared" si="2"/>
        <v>3</v>
      </c>
      <c r="N14" s="34" t="str">
        <f t="shared" si="3"/>
        <v>AMAN</v>
      </c>
    </row>
    <row r="15" spans="1:14" x14ac:dyDescent="0.35">
      <c r="A15" s="31">
        <v>10</v>
      </c>
      <c r="B15" s="67">
        <v>6306</v>
      </c>
      <c r="C15" s="223" t="s">
        <v>603</v>
      </c>
      <c r="D15" s="67">
        <v>6306091</v>
      </c>
      <c r="E15" s="67" t="s">
        <v>648</v>
      </c>
      <c r="F15" s="85">
        <v>6</v>
      </c>
      <c r="G15" s="85">
        <v>89</v>
      </c>
      <c r="H15" s="85">
        <v>348</v>
      </c>
      <c r="I15" s="85">
        <v>8</v>
      </c>
      <c r="J15" s="158">
        <f t="shared" si="4"/>
        <v>95</v>
      </c>
      <c r="K15" s="77">
        <f t="shared" si="0"/>
        <v>451</v>
      </c>
      <c r="L15" s="33">
        <f t="shared" si="1"/>
        <v>21.064301552106429</v>
      </c>
      <c r="M15" s="34">
        <f t="shared" si="2"/>
        <v>1</v>
      </c>
      <c r="N15" s="34" t="str">
        <f t="shared" si="3"/>
        <v>RENTAN</v>
      </c>
    </row>
    <row r="16" spans="1:14" x14ac:dyDescent="0.35">
      <c r="A16" s="31">
        <v>11</v>
      </c>
      <c r="B16" s="67">
        <v>6306</v>
      </c>
      <c r="C16" s="223" t="s">
        <v>603</v>
      </c>
      <c r="D16" s="67">
        <v>6306100</v>
      </c>
      <c r="E16" s="67" t="s">
        <v>649</v>
      </c>
      <c r="F16" s="85">
        <v>10</v>
      </c>
      <c r="G16" s="85">
        <v>170</v>
      </c>
      <c r="H16" s="85">
        <v>1877</v>
      </c>
      <c r="I16" s="85">
        <v>18</v>
      </c>
      <c r="J16" s="158">
        <f t="shared" si="4"/>
        <v>180</v>
      </c>
      <c r="K16" s="77">
        <f t="shared" si="0"/>
        <v>2075</v>
      </c>
      <c r="L16" s="33">
        <f t="shared" si="1"/>
        <v>8.6746987951807224</v>
      </c>
      <c r="M16" s="34">
        <f t="shared" si="2"/>
        <v>3</v>
      </c>
      <c r="N16" s="34" t="str">
        <f t="shared" si="3"/>
        <v>AMAN</v>
      </c>
    </row>
    <row r="17" spans="1:14" s="26" customFormat="1" x14ac:dyDescent="0.35">
      <c r="A17" s="32"/>
      <c r="B17" s="67"/>
      <c r="C17" s="31"/>
      <c r="D17" s="67"/>
      <c r="E17" s="67"/>
      <c r="F17" s="79">
        <f t="shared" ref="F17:K17" si="5">SUM(F6:F16)</f>
        <v>175</v>
      </c>
      <c r="G17" s="79">
        <f t="shared" si="5"/>
        <v>1382</v>
      </c>
      <c r="H17" s="79">
        <f t="shared" si="5"/>
        <v>12150</v>
      </c>
      <c r="I17" s="79">
        <f t="shared" si="5"/>
        <v>322</v>
      </c>
      <c r="J17" s="79">
        <f t="shared" si="5"/>
        <v>1557</v>
      </c>
      <c r="K17" s="79">
        <f t="shared" si="5"/>
        <v>14029</v>
      </c>
      <c r="L17" s="35">
        <f t="shared" si="1"/>
        <v>11.09843894789365</v>
      </c>
      <c r="M17" s="73">
        <f t="shared" si="2"/>
        <v>2</v>
      </c>
      <c r="N17" s="73" t="str">
        <f t="shared" si="3"/>
        <v>WASPADA</v>
      </c>
    </row>
    <row r="19" spans="1:14" ht="18.5" x14ac:dyDescent="0.45">
      <c r="A19" s="339" t="s">
        <v>822</v>
      </c>
      <c r="B19" s="339"/>
      <c r="C19" s="339"/>
      <c r="D19" s="339"/>
      <c r="E19" s="339"/>
      <c r="F19" s="339"/>
      <c r="G19" s="339"/>
      <c r="H19" s="339"/>
      <c r="I19" s="339"/>
      <c r="J19" s="339"/>
      <c r="K19" s="339"/>
      <c r="L19" s="339"/>
      <c r="M19" s="339"/>
      <c r="N19" s="339"/>
    </row>
    <row r="20" spans="1:14" x14ac:dyDescent="0.3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6"/>
    </row>
    <row r="21" spans="1:14" ht="15" customHeight="1" x14ac:dyDescent="0.35">
      <c r="A21" s="301" t="s">
        <v>1</v>
      </c>
      <c r="B21" s="336" t="s">
        <v>598</v>
      </c>
      <c r="C21" s="338" t="s">
        <v>808</v>
      </c>
      <c r="D21" s="336" t="s">
        <v>600</v>
      </c>
      <c r="E21" s="301" t="s">
        <v>601</v>
      </c>
      <c r="F21" s="335" t="s">
        <v>581</v>
      </c>
      <c r="G21" s="335" t="s">
        <v>582</v>
      </c>
      <c r="H21" s="335" t="s">
        <v>583</v>
      </c>
      <c r="I21" s="335" t="s">
        <v>584</v>
      </c>
      <c r="J21" s="335" t="s">
        <v>585</v>
      </c>
      <c r="K21" s="301" t="s">
        <v>586</v>
      </c>
      <c r="L21" s="301" t="s">
        <v>587</v>
      </c>
      <c r="M21" s="301"/>
      <c r="N21" s="301"/>
    </row>
    <row r="22" spans="1:14" s="25" customFormat="1" ht="91.5" customHeight="1" x14ac:dyDescent="0.35">
      <c r="A22" s="301"/>
      <c r="B22" s="337"/>
      <c r="C22" s="301"/>
      <c r="D22" s="337"/>
      <c r="E22" s="301"/>
      <c r="F22" s="336"/>
      <c r="G22" s="336"/>
      <c r="H22" s="336"/>
      <c r="I22" s="336"/>
      <c r="J22" s="335"/>
      <c r="K22" s="301"/>
      <c r="L22" s="30" t="s">
        <v>578</v>
      </c>
      <c r="M22" s="30" t="s">
        <v>576</v>
      </c>
      <c r="N22" s="30" t="s">
        <v>579</v>
      </c>
    </row>
    <row r="23" spans="1:14" x14ac:dyDescent="0.35">
      <c r="A23" s="31">
        <v>1</v>
      </c>
      <c r="B23" s="67">
        <v>6306</v>
      </c>
      <c r="C23" s="223" t="s">
        <v>603</v>
      </c>
      <c r="D23" s="67">
        <v>6306010</v>
      </c>
      <c r="E23" s="67" t="s">
        <v>639</v>
      </c>
      <c r="F23" s="159" t="s">
        <v>639</v>
      </c>
      <c r="G23" s="85">
        <v>14</v>
      </c>
      <c r="H23" s="130">
        <v>193</v>
      </c>
      <c r="I23" s="130">
        <v>1066</v>
      </c>
      <c r="J23" s="130">
        <v>45</v>
      </c>
      <c r="K23" s="77">
        <f t="shared" ref="K23:K33" si="6">SUM(F23:I23)</f>
        <v>1273</v>
      </c>
      <c r="L23" s="33">
        <f t="shared" ref="L23:L34" si="7">IF(ISERROR((J23/K23)*100),0,((J23/K23)*100))</f>
        <v>3.5349567949725063</v>
      </c>
      <c r="M23" s="34">
        <f t="shared" ref="M23:M34" si="8">IF(L23="","",IF(L23&lt;10,3,IF(L23&gt;15,1,2)))</f>
        <v>3</v>
      </c>
      <c r="N23" s="34" t="str">
        <f t="shared" ref="N23:N34" si="9">IF(L23="","",IF(L23&lt;10,"AMAN",IF(L23&gt;15,"RENTAN","WASPADA")))</f>
        <v>AMAN</v>
      </c>
    </row>
    <row r="24" spans="1:14" x14ac:dyDescent="0.35">
      <c r="A24" s="31">
        <v>2</v>
      </c>
      <c r="B24" s="67">
        <v>6306</v>
      </c>
      <c r="C24" s="223" t="s">
        <v>603</v>
      </c>
      <c r="D24" s="67">
        <v>6306020</v>
      </c>
      <c r="E24" s="67" t="s">
        <v>640</v>
      </c>
      <c r="F24" s="159" t="s">
        <v>640</v>
      </c>
      <c r="G24" s="85">
        <v>15</v>
      </c>
      <c r="H24" s="85">
        <v>93</v>
      </c>
      <c r="I24" s="85">
        <v>464</v>
      </c>
      <c r="J24" s="85">
        <v>3</v>
      </c>
      <c r="K24" s="77">
        <f t="shared" si="6"/>
        <v>572</v>
      </c>
      <c r="L24" s="33">
        <f t="shared" si="7"/>
        <v>0.52447552447552448</v>
      </c>
      <c r="M24" s="34">
        <f t="shared" si="8"/>
        <v>3</v>
      </c>
      <c r="N24" s="34" t="str">
        <f t="shared" si="9"/>
        <v>AMAN</v>
      </c>
    </row>
    <row r="25" spans="1:14" x14ac:dyDescent="0.35">
      <c r="A25" s="31">
        <v>3</v>
      </c>
      <c r="B25" s="67">
        <v>6306</v>
      </c>
      <c r="C25" s="223" t="s">
        <v>603</v>
      </c>
      <c r="D25" s="67">
        <v>6306030</v>
      </c>
      <c r="E25" s="67" t="s">
        <v>641</v>
      </c>
      <c r="F25" s="159" t="s">
        <v>641</v>
      </c>
      <c r="G25" s="85">
        <v>10</v>
      </c>
      <c r="H25" s="85">
        <v>119</v>
      </c>
      <c r="I25" s="85">
        <v>468</v>
      </c>
      <c r="J25" s="85">
        <v>20</v>
      </c>
      <c r="K25" s="77">
        <f t="shared" si="6"/>
        <v>597</v>
      </c>
      <c r="L25" s="33">
        <f t="shared" si="7"/>
        <v>3.350083752093802</v>
      </c>
      <c r="M25" s="34">
        <f t="shared" si="8"/>
        <v>3</v>
      </c>
      <c r="N25" s="34" t="str">
        <f t="shared" si="9"/>
        <v>AMAN</v>
      </c>
    </row>
    <row r="26" spans="1:14" x14ac:dyDescent="0.35">
      <c r="A26" s="31">
        <v>4</v>
      </c>
      <c r="B26" s="67">
        <v>6306</v>
      </c>
      <c r="C26" s="223" t="s">
        <v>603</v>
      </c>
      <c r="D26" s="67">
        <v>6306040</v>
      </c>
      <c r="E26" s="67" t="s">
        <v>642</v>
      </c>
      <c r="F26" s="159" t="s">
        <v>642</v>
      </c>
      <c r="G26" s="85">
        <v>23</v>
      </c>
      <c r="H26" s="85">
        <v>217</v>
      </c>
      <c r="I26" s="85">
        <v>812</v>
      </c>
      <c r="J26" s="85">
        <v>33</v>
      </c>
      <c r="K26" s="77">
        <f t="shared" si="6"/>
        <v>1052</v>
      </c>
      <c r="L26" s="33">
        <f t="shared" si="7"/>
        <v>3.1368821292775664</v>
      </c>
      <c r="M26" s="34">
        <f t="shared" si="8"/>
        <v>3</v>
      </c>
      <c r="N26" s="34" t="str">
        <f t="shared" si="9"/>
        <v>AMAN</v>
      </c>
    </row>
    <row r="27" spans="1:14" x14ac:dyDescent="0.35">
      <c r="A27" s="31">
        <v>5</v>
      </c>
      <c r="B27" s="67">
        <v>6306</v>
      </c>
      <c r="C27" s="223" t="s">
        <v>603</v>
      </c>
      <c r="D27" s="67">
        <v>6306050</v>
      </c>
      <c r="E27" s="67" t="s">
        <v>643</v>
      </c>
      <c r="F27" s="159" t="s">
        <v>643</v>
      </c>
      <c r="G27" s="85">
        <v>29</v>
      </c>
      <c r="H27" s="85">
        <v>172</v>
      </c>
      <c r="I27" s="85">
        <v>2577</v>
      </c>
      <c r="J27" s="85">
        <v>129</v>
      </c>
      <c r="K27" s="77">
        <f t="shared" si="6"/>
        <v>2778</v>
      </c>
      <c r="L27" s="33">
        <f t="shared" si="7"/>
        <v>4.6436285097192229</v>
      </c>
      <c r="M27" s="34">
        <f t="shared" si="8"/>
        <v>3</v>
      </c>
      <c r="N27" s="34" t="str">
        <f t="shared" si="9"/>
        <v>AMAN</v>
      </c>
    </row>
    <row r="28" spans="1:14" x14ac:dyDescent="0.35">
      <c r="A28" s="31">
        <v>6</v>
      </c>
      <c r="B28" s="67">
        <v>6306</v>
      </c>
      <c r="C28" s="223" t="s">
        <v>603</v>
      </c>
      <c r="D28" s="67">
        <v>6306060</v>
      </c>
      <c r="E28" s="67" t="s">
        <v>644</v>
      </c>
      <c r="F28" s="159" t="s">
        <v>644</v>
      </c>
      <c r="G28" s="85">
        <v>31</v>
      </c>
      <c r="H28" s="85">
        <v>133</v>
      </c>
      <c r="I28" s="85">
        <v>848</v>
      </c>
      <c r="J28" s="85">
        <v>36</v>
      </c>
      <c r="K28" s="77">
        <f t="shared" si="6"/>
        <v>1012</v>
      </c>
      <c r="L28" s="33">
        <f t="shared" si="7"/>
        <v>3.5573122529644272</v>
      </c>
      <c r="M28" s="34">
        <f t="shared" si="8"/>
        <v>3</v>
      </c>
      <c r="N28" s="34" t="str">
        <f t="shared" si="9"/>
        <v>AMAN</v>
      </c>
    </row>
    <row r="29" spans="1:14" x14ac:dyDescent="0.35">
      <c r="A29" s="31">
        <v>7</v>
      </c>
      <c r="B29" s="67">
        <v>6306</v>
      </c>
      <c r="C29" s="223" t="s">
        <v>603</v>
      </c>
      <c r="D29" s="67">
        <v>6306070</v>
      </c>
      <c r="E29" s="67" t="s">
        <v>645</v>
      </c>
      <c r="F29" s="159" t="s">
        <v>645</v>
      </c>
      <c r="G29" s="85">
        <v>13</v>
      </c>
      <c r="H29" s="85">
        <v>63</v>
      </c>
      <c r="I29" s="85">
        <v>778</v>
      </c>
      <c r="J29" s="85">
        <v>9</v>
      </c>
      <c r="K29" s="77">
        <f t="shared" si="6"/>
        <v>854</v>
      </c>
      <c r="L29" s="33">
        <f t="shared" si="7"/>
        <v>1.053864168618267</v>
      </c>
      <c r="M29" s="34">
        <f t="shared" si="8"/>
        <v>3</v>
      </c>
      <c r="N29" s="34" t="str">
        <f t="shared" si="9"/>
        <v>AMAN</v>
      </c>
    </row>
    <row r="30" spans="1:14" x14ac:dyDescent="0.35">
      <c r="A30" s="31">
        <v>8</v>
      </c>
      <c r="B30" s="67">
        <v>6306</v>
      </c>
      <c r="C30" s="223" t="s">
        <v>603</v>
      </c>
      <c r="D30" s="67">
        <v>6306080</v>
      </c>
      <c r="E30" s="67" t="s">
        <v>646</v>
      </c>
      <c r="F30" s="159" t="s">
        <v>646</v>
      </c>
      <c r="G30" s="85">
        <v>12</v>
      </c>
      <c r="H30" s="85">
        <v>79</v>
      </c>
      <c r="I30" s="85">
        <v>331</v>
      </c>
      <c r="J30" s="85">
        <v>15</v>
      </c>
      <c r="K30" s="77">
        <f t="shared" si="6"/>
        <v>422</v>
      </c>
      <c r="L30" s="33">
        <f t="shared" si="7"/>
        <v>3.5545023696682465</v>
      </c>
      <c r="M30" s="34">
        <f t="shared" si="8"/>
        <v>3</v>
      </c>
      <c r="N30" s="34" t="str">
        <f t="shared" si="9"/>
        <v>AMAN</v>
      </c>
    </row>
    <row r="31" spans="1:14" x14ac:dyDescent="0.35">
      <c r="A31" s="31">
        <v>9</v>
      </c>
      <c r="B31" s="67">
        <v>6306</v>
      </c>
      <c r="C31" s="223" t="s">
        <v>603</v>
      </c>
      <c r="D31" s="67">
        <v>6306090</v>
      </c>
      <c r="E31" s="67" t="s">
        <v>647</v>
      </c>
      <c r="F31" s="159" t="s">
        <v>647</v>
      </c>
      <c r="G31" s="85">
        <v>19</v>
      </c>
      <c r="H31" s="85">
        <v>88</v>
      </c>
      <c r="I31" s="85">
        <v>2789</v>
      </c>
      <c r="J31" s="85">
        <v>9</v>
      </c>
      <c r="K31" s="77">
        <f t="shared" si="6"/>
        <v>2896</v>
      </c>
      <c r="L31" s="33">
        <f t="shared" si="7"/>
        <v>0.31077348066298344</v>
      </c>
      <c r="M31" s="34">
        <f t="shared" si="8"/>
        <v>3</v>
      </c>
      <c r="N31" s="34" t="str">
        <f t="shared" si="9"/>
        <v>AMAN</v>
      </c>
    </row>
    <row r="32" spans="1:14" x14ac:dyDescent="0.35">
      <c r="A32" s="31">
        <v>10</v>
      </c>
      <c r="B32" s="67">
        <v>6306</v>
      </c>
      <c r="C32" s="223" t="s">
        <v>603</v>
      </c>
      <c r="D32" s="67">
        <v>6306091</v>
      </c>
      <c r="E32" s="67" t="s">
        <v>648</v>
      </c>
      <c r="F32" s="159" t="s">
        <v>648</v>
      </c>
      <c r="G32" s="85">
        <v>9</v>
      </c>
      <c r="H32" s="85">
        <v>89</v>
      </c>
      <c r="I32" s="85">
        <v>341</v>
      </c>
      <c r="J32" s="85">
        <v>6</v>
      </c>
      <c r="K32" s="77">
        <f t="shared" si="6"/>
        <v>439</v>
      </c>
      <c r="L32" s="33">
        <f t="shared" si="7"/>
        <v>1.3667425968109339</v>
      </c>
      <c r="M32" s="34">
        <f t="shared" si="8"/>
        <v>3</v>
      </c>
      <c r="N32" s="34" t="str">
        <f t="shared" si="9"/>
        <v>AMAN</v>
      </c>
    </row>
    <row r="33" spans="1:14" x14ac:dyDescent="0.35">
      <c r="A33" s="31">
        <v>11</v>
      </c>
      <c r="B33" s="67">
        <v>6306</v>
      </c>
      <c r="C33" s="223" t="s">
        <v>603</v>
      </c>
      <c r="D33" s="67">
        <v>6306100</v>
      </c>
      <c r="E33" s="67" t="s">
        <v>649</v>
      </c>
      <c r="F33" s="159" t="s">
        <v>649</v>
      </c>
      <c r="G33" s="85">
        <v>16</v>
      </c>
      <c r="H33" s="85">
        <v>176</v>
      </c>
      <c r="I33" s="85">
        <v>1981</v>
      </c>
      <c r="J33" s="85">
        <v>21</v>
      </c>
      <c r="K33" s="77">
        <f t="shared" si="6"/>
        <v>2173</v>
      </c>
      <c r="L33" s="33">
        <f t="shared" si="7"/>
        <v>0.96640589047399905</v>
      </c>
      <c r="M33" s="34">
        <f t="shared" si="8"/>
        <v>3</v>
      </c>
      <c r="N33" s="34" t="str">
        <f t="shared" si="9"/>
        <v>AMAN</v>
      </c>
    </row>
    <row r="34" spans="1:14" s="26" customFormat="1" x14ac:dyDescent="0.35">
      <c r="A34" s="32"/>
      <c r="B34" s="67"/>
      <c r="C34" s="31"/>
      <c r="D34" s="67"/>
      <c r="E34" s="67"/>
      <c r="F34" s="79">
        <f t="shared" ref="F34:K34" si="10">SUM(F23:F33)</f>
        <v>0</v>
      </c>
      <c r="G34" s="79">
        <f t="shared" si="10"/>
        <v>191</v>
      </c>
      <c r="H34" s="79">
        <f t="shared" si="10"/>
        <v>1422</v>
      </c>
      <c r="I34" s="79">
        <f t="shared" si="10"/>
        <v>12455</v>
      </c>
      <c r="J34" s="79">
        <f t="shared" si="10"/>
        <v>326</v>
      </c>
      <c r="K34" s="79">
        <f t="shared" si="10"/>
        <v>14068</v>
      </c>
      <c r="L34" s="35">
        <f t="shared" si="7"/>
        <v>2.3173158942280354</v>
      </c>
      <c r="M34" s="73">
        <f t="shared" si="8"/>
        <v>3</v>
      </c>
      <c r="N34" s="73" t="str">
        <f t="shared" si="9"/>
        <v>AMAN</v>
      </c>
    </row>
    <row r="36" spans="1:14" ht="18.5" x14ac:dyDescent="0.45">
      <c r="A36" s="339" t="s">
        <v>821</v>
      </c>
      <c r="B36" s="339"/>
      <c r="C36" s="339"/>
      <c r="D36" s="339"/>
      <c r="E36" s="339"/>
      <c r="F36" s="339"/>
      <c r="G36" s="339"/>
      <c r="H36" s="339"/>
      <c r="I36" s="339"/>
      <c r="J36" s="339"/>
      <c r="K36" s="339"/>
      <c r="L36" s="339"/>
      <c r="M36" s="339"/>
      <c r="N36" s="339"/>
    </row>
    <row r="37" spans="1:14" x14ac:dyDescent="0.3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6"/>
    </row>
    <row r="38" spans="1:14" ht="15" customHeight="1" x14ac:dyDescent="0.35">
      <c r="A38" s="301" t="s">
        <v>1</v>
      </c>
      <c r="B38" s="336" t="s">
        <v>598</v>
      </c>
      <c r="C38" s="338" t="s">
        <v>808</v>
      </c>
      <c r="D38" s="336" t="s">
        <v>600</v>
      </c>
      <c r="E38" s="301" t="s">
        <v>601</v>
      </c>
      <c r="F38" s="335" t="s">
        <v>581</v>
      </c>
      <c r="G38" s="335" t="s">
        <v>582</v>
      </c>
      <c r="H38" s="335" t="s">
        <v>583</v>
      </c>
      <c r="I38" s="335" t="s">
        <v>584</v>
      </c>
      <c r="J38" s="335" t="s">
        <v>585</v>
      </c>
      <c r="K38" s="301" t="s">
        <v>586</v>
      </c>
      <c r="L38" s="301" t="s">
        <v>587</v>
      </c>
      <c r="M38" s="301"/>
      <c r="N38" s="301"/>
    </row>
    <row r="39" spans="1:14" s="25" customFormat="1" ht="91.5" customHeight="1" x14ac:dyDescent="0.35">
      <c r="A39" s="301"/>
      <c r="B39" s="337"/>
      <c r="C39" s="301"/>
      <c r="D39" s="337"/>
      <c r="E39" s="301"/>
      <c r="F39" s="336"/>
      <c r="G39" s="336"/>
      <c r="H39" s="336"/>
      <c r="I39" s="336"/>
      <c r="J39" s="335"/>
      <c r="K39" s="301"/>
      <c r="L39" s="30" t="s">
        <v>578</v>
      </c>
      <c r="M39" s="30" t="s">
        <v>576</v>
      </c>
      <c r="N39" s="30" t="s">
        <v>579</v>
      </c>
    </row>
    <row r="40" spans="1:14" x14ac:dyDescent="0.35">
      <c r="A40" s="31">
        <v>1</v>
      </c>
      <c r="B40" s="67">
        <v>6306</v>
      </c>
      <c r="C40" s="223" t="s">
        <v>603</v>
      </c>
      <c r="D40" s="67">
        <v>6306010</v>
      </c>
      <c r="E40" s="67" t="s">
        <v>639</v>
      </c>
      <c r="F40" s="85">
        <v>19</v>
      </c>
      <c r="G40" s="85">
        <v>190</v>
      </c>
      <c r="H40" s="85">
        <v>1066</v>
      </c>
      <c r="I40" s="85">
        <v>44</v>
      </c>
      <c r="J40" s="158">
        <f>F40+G40</f>
        <v>209</v>
      </c>
      <c r="K40" s="77">
        <f t="shared" ref="K40:K50" si="11">SUM(F40:I40)</f>
        <v>1319</v>
      </c>
      <c r="L40" s="33">
        <f t="shared" ref="L40:L51" si="12">IF(ISERROR((J40/K40)*100),0,((J40/K40)*100))</f>
        <v>15.845337376800606</v>
      </c>
      <c r="M40" s="34">
        <f t="shared" ref="M40:M51" si="13">IF(L40="","",IF(L40&lt;10,3,IF(L40&gt;15,1,2)))</f>
        <v>1</v>
      </c>
      <c r="N40" s="34" t="str">
        <f t="shared" ref="N40:N51" si="14">IF(L40="","",IF(L40&lt;10,"AMAN",IF(L40&gt;15,"RENTAN","WASPADA")))</f>
        <v>RENTAN</v>
      </c>
    </row>
    <row r="41" spans="1:14" x14ac:dyDescent="0.35">
      <c r="A41" s="31">
        <v>2</v>
      </c>
      <c r="B41" s="67">
        <v>6306</v>
      </c>
      <c r="C41" s="223" t="s">
        <v>603</v>
      </c>
      <c r="D41" s="67">
        <v>6306020</v>
      </c>
      <c r="E41" s="67" t="s">
        <v>640</v>
      </c>
      <c r="F41" s="85">
        <v>19</v>
      </c>
      <c r="G41" s="85">
        <v>93</v>
      </c>
      <c r="H41" s="85">
        <v>445</v>
      </c>
      <c r="I41" s="85">
        <v>5</v>
      </c>
      <c r="J41" s="158">
        <f t="shared" ref="J41:J50" si="15">F41+G41</f>
        <v>112</v>
      </c>
      <c r="K41" s="77">
        <f t="shared" si="11"/>
        <v>562</v>
      </c>
      <c r="L41" s="33">
        <f t="shared" si="12"/>
        <v>19.9288256227758</v>
      </c>
      <c r="M41" s="34">
        <f t="shared" si="13"/>
        <v>1</v>
      </c>
      <c r="N41" s="34" t="str">
        <f t="shared" si="14"/>
        <v>RENTAN</v>
      </c>
    </row>
    <row r="42" spans="1:14" x14ac:dyDescent="0.35">
      <c r="A42" s="31">
        <v>3</v>
      </c>
      <c r="B42" s="67">
        <v>6306</v>
      </c>
      <c r="C42" s="223" t="s">
        <v>603</v>
      </c>
      <c r="D42" s="67">
        <v>6306030</v>
      </c>
      <c r="E42" s="67" t="s">
        <v>641</v>
      </c>
      <c r="F42" s="85">
        <v>5</v>
      </c>
      <c r="G42" s="85">
        <v>113</v>
      </c>
      <c r="H42" s="85">
        <v>453</v>
      </c>
      <c r="I42" s="85">
        <v>25</v>
      </c>
      <c r="J42" s="158">
        <f t="shared" si="15"/>
        <v>118</v>
      </c>
      <c r="K42" s="77">
        <f t="shared" si="11"/>
        <v>596</v>
      </c>
      <c r="L42" s="33">
        <f t="shared" si="12"/>
        <v>19.798657718120804</v>
      </c>
      <c r="M42" s="34">
        <f t="shared" si="13"/>
        <v>1</v>
      </c>
      <c r="N42" s="34" t="str">
        <f t="shared" si="14"/>
        <v>RENTAN</v>
      </c>
    </row>
    <row r="43" spans="1:14" x14ac:dyDescent="0.35">
      <c r="A43" s="31">
        <v>4</v>
      </c>
      <c r="B43" s="67">
        <v>6306</v>
      </c>
      <c r="C43" s="223" t="s">
        <v>603</v>
      </c>
      <c r="D43" s="67">
        <v>6306040</v>
      </c>
      <c r="E43" s="67" t="s">
        <v>642</v>
      </c>
      <c r="F43" s="85">
        <v>19</v>
      </c>
      <c r="G43" s="85">
        <v>191</v>
      </c>
      <c r="H43" s="85">
        <v>774</v>
      </c>
      <c r="I43" s="85">
        <v>33</v>
      </c>
      <c r="J43" s="158">
        <f t="shared" si="15"/>
        <v>210</v>
      </c>
      <c r="K43" s="77">
        <f t="shared" si="11"/>
        <v>1017</v>
      </c>
      <c r="L43" s="33">
        <f t="shared" si="12"/>
        <v>20.64896755162242</v>
      </c>
      <c r="M43" s="34">
        <f t="shared" si="13"/>
        <v>1</v>
      </c>
      <c r="N43" s="34" t="str">
        <f t="shared" si="14"/>
        <v>RENTAN</v>
      </c>
    </row>
    <row r="44" spans="1:14" x14ac:dyDescent="0.35">
      <c r="A44" s="31">
        <v>5</v>
      </c>
      <c r="B44" s="67">
        <v>6306</v>
      </c>
      <c r="C44" s="223" t="s">
        <v>603</v>
      </c>
      <c r="D44" s="67">
        <v>6306050</v>
      </c>
      <c r="E44" s="67" t="s">
        <v>643</v>
      </c>
      <c r="F44" s="85">
        <v>27</v>
      </c>
      <c r="G44" s="85">
        <v>191</v>
      </c>
      <c r="H44" s="85">
        <v>2691</v>
      </c>
      <c r="I44" s="85">
        <v>118</v>
      </c>
      <c r="J44" s="158">
        <f t="shared" si="15"/>
        <v>218</v>
      </c>
      <c r="K44" s="77">
        <f t="shared" si="11"/>
        <v>3027</v>
      </c>
      <c r="L44" s="33">
        <f t="shared" si="12"/>
        <v>7.201850016518005</v>
      </c>
      <c r="M44" s="34">
        <f t="shared" si="13"/>
        <v>3</v>
      </c>
      <c r="N44" s="34" t="str">
        <f t="shared" si="14"/>
        <v>AMAN</v>
      </c>
    </row>
    <row r="45" spans="1:14" x14ac:dyDescent="0.35">
      <c r="A45" s="31">
        <v>6</v>
      </c>
      <c r="B45" s="67">
        <v>6306</v>
      </c>
      <c r="C45" s="223" t="s">
        <v>603</v>
      </c>
      <c r="D45" s="67">
        <v>6306060</v>
      </c>
      <c r="E45" s="67" t="s">
        <v>644</v>
      </c>
      <c r="F45" s="85">
        <v>28</v>
      </c>
      <c r="G45" s="85">
        <v>114</v>
      </c>
      <c r="H45" s="85">
        <v>827</v>
      </c>
      <c r="I45" s="85">
        <v>39</v>
      </c>
      <c r="J45" s="158">
        <f t="shared" si="15"/>
        <v>142</v>
      </c>
      <c r="K45" s="77">
        <f t="shared" si="11"/>
        <v>1008</v>
      </c>
      <c r="L45" s="33">
        <f t="shared" si="12"/>
        <v>14.087301587301587</v>
      </c>
      <c r="M45" s="34">
        <f t="shared" si="13"/>
        <v>2</v>
      </c>
      <c r="N45" s="34" t="str">
        <f t="shared" si="14"/>
        <v>WASPADA</v>
      </c>
    </row>
    <row r="46" spans="1:14" x14ac:dyDescent="0.35">
      <c r="A46" s="31">
        <v>7</v>
      </c>
      <c r="B46" s="67">
        <v>6306</v>
      </c>
      <c r="C46" s="223" t="s">
        <v>603</v>
      </c>
      <c r="D46" s="67">
        <v>6306070</v>
      </c>
      <c r="E46" s="67" t="s">
        <v>645</v>
      </c>
      <c r="F46" s="85">
        <v>11</v>
      </c>
      <c r="G46" s="85">
        <v>60</v>
      </c>
      <c r="H46" s="85">
        <v>791</v>
      </c>
      <c r="I46" s="85">
        <v>11</v>
      </c>
      <c r="J46" s="158">
        <f t="shared" si="15"/>
        <v>71</v>
      </c>
      <c r="K46" s="77">
        <f t="shared" si="11"/>
        <v>873</v>
      </c>
      <c r="L46" s="33">
        <f t="shared" si="12"/>
        <v>8.1328751431844211</v>
      </c>
      <c r="M46" s="34">
        <f t="shared" si="13"/>
        <v>3</v>
      </c>
      <c r="N46" s="34" t="str">
        <f t="shared" si="14"/>
        <v>AMAN</v>
      </c>
    </row>
    <row r="47" spans="1:14" x14ac:dyDescent="0.35">
      <c r="A47" s="31">
        <v>8</v>
      </c>
      <c r="B47" s="67">
        <v>6306</v>
      </c>
      <c r="C47" s="223" t="s">
        <v>603</v>
      </c>
      <c r="D47" s="67">
        <v>6306080</v>
      </c>
      <c r="E47" s="67" t="s">
        <v>646</v>
      </c>
      <c r="F47" s="85">
        <v>5</v>
      </c>
      <c r="G47" s="85">
        <v>73</v>
      </c>
      <c r="H47" s="85">
        <v>336</v>
      </c>
      <c r="I47" s="85">
        <v>15</v>
      </c>
      <c r="J47" s="158">
        <f t="shared" si="15"/>
        <v>78</v>
      </c>
      <c r="K47" s="77">
        <f t="shared" si="11"/>
        <v>429</v>
      </c>
      <c r="L47" s="33">
        <f t="shared" si="12"/>
        <v>18.181818181818183</v>
      </c>
      <c r="M47" s="34">
        <f t="shared" si="13"/>
        <v>1</v>
      </c>
      <c r="N47" s="34" t="str">
        <f t="shared" si="14"/>
        <v>RENTAN</v>
      </c>
    </row>
    <row r="48" spans="1:14" x14ac:dyDescent="0.35">
      <c r="A48" s="31">
        <v>9</v>
      </c>
      <c r="B48" s="67">
        <v>6306</v>
      </c>
      <c r="C48" s="223" t="s">
        <v>603</v>
      </c>
      <c r="D48" s="67">
        <v>6306090</v>
      </c>
      <c r="E48" s="67" t="s">
        <v>647</v>
      </c>
      <c r="F48" s="85">
        <v>16</v>
      </c>
      <c r="G48" s="85">
        <v>88</v>
      </c>
      <c r="H48" s="85">
        <v>2760</v>
      </c>
      <c r="I48" s="85">
        <v>7</v>
      </c>
      <c r="J48" s="158">
        <f t="shared" si="15"/>
        <v>104</v>
      </c>
      <c r="K48" s="77">
        <f t="shared" si="11"/>
        <v>2871</v>
      </c>
      <c r="L48" s="33">
        <f t="shared" si="12"/>
        <v>3.6224312086381047</v>
      </c>
      <c r="M48" s="34">
        <f t="shared" si="13"/>
        <v>3</v>
      </c>
      <c r="N48" s="34" t="str">
        <f t="shared" si="14"/>
        <v>AMAN</v>
      </c>
    </row>
    <row r="49" spans="1:14" x14ac:dyDescent="0.35">
      <c r="A49" s="31">
        <v>10</v>
      </c>
      <c r="B49" s="67">
        <v>6306</v>
      </c>
      <c r="C49" s="223" t="s">
        <v>603</v>
      </c>
      <c r="D49" s="67">
        <v>6306091</v>
      </c>
      <c r="E49" s="67" t="s">
        <v>648</v>
      </c>
      <c r="F49" s="85">
        <v>7</v>
      </c>
      <c r="G49" s="85">
        <v>72</v>
      </c>
      <c r="H49" s="85">
        <v>357</v>
      </c>
      <c r="I49" s="85">
        <v>6</v>
      </c>
      <c r="J49" s="158">
        <f t="shared" si="15"/>
        <v>79</v>
      </c>
      <c r="K49" s="77">
        <f t="shared" si="11"/>
        <v>442</v>
      </c>
      <c r="L49" s="33">
        <f t="shared" si="12"/>
        <v>17.873303167420815</v>
      </c>
      <c r="M49" s="34">
        <f t="shared" si="13"/>
        <v>1</v>
      </c>
      <c r="N49" s="34" t="str">
        <f t="shared" si="14"/>
        <v>RENTAN</v>
      </c>
    </row>
    <row r="50" spans="1:14" x14ac:dyDescent="0.35">
      <c r="A50" s="31">
        <v>11</v>
      </c>
      <c r="B50" s="67">
        <v>6306</v>
      </c>
      <c r="C50" s="223" t="s">
        <v>603</v>
      </c>
      <c r="D50" s="67">
        <v>6306100</v>
      </c>
      <c r="E50" s="67" t="s">
        <v>649</v>
      </c>
      <c r="F50" s="85">
        <v>16</v>
      </c>
      <c r="G50" s="85">
        <v>180</v>
      </c>
      <c r="H50" s="85">
        <v>1928</v>
      </c>
      <c r="I50" s="85">
        <v>19</v>
      </c>
      <c r="J50" s="158">
        <f t="shared" si="15"/>
        <v>196</v>
      </c>
      <c r="K50" s="77">
        <f t="shared" si="11"/>
        <v>2143</v>
      </c>
      <c r="L50" s="33">
        <f t="shared" si="12"/>
        <v>9.1460569295380303</v>
      </c>
      <c r="M50" s="34">
        <f t="shared" si="13"/>
        <v>3</v>
      </c>
      <c r="N50" s="34" t="str">
        <f t="shared" si="14"/>
        <v>AMAN</v>
      </c>
    </row>
    <row r="51" spans="1:14" s="26" customFormat="1" x14ac:dyDescent="0.35">
      <c r="A51" s="32"/>
      <c r="B51" s="67"/>
      <c r="C51" s="31"/>
      <c r="D51" s="67"/>
      <c r="E51" s="67"/>
      <c r="F51" s="79">
        <f t="shared" ref="F51:K51" si="16">SUM(F40:F50)</f>
        <v>172</v>
      </c>
      <c r="G51" s="79">
        <f t="shared" si="16"/>
        <v>1365</v>
      </c>
      <c r="H51" s="79">
        <f t="shared" si="16"/>
        <v>12428</v>
      </c>
      <c r="I51" s="79">
        <f t="shared" si="16"/>
        <v>322</v>
      </c>
      <c r="J51" s="79">
        <f t="shared" si="16"/>
        <v>1537</v>
      </c>
      <c r="K51" s="79">
        <f t="shared" si="16"/>
        <v>14287</v>
      </c>
      <c r="L51" s="35">
        <f t="shared" si="12"/>
        <v>10.758031777140058</v>
      </c>
      <c r="M51" s="73">
        <f t="shared" si="13"/>
        <v>2</v>
      </c>
      <c r="N51" s="73" t="str">
        <f t="shared" si="14"/>
        <v>WASPADA</v>
      </c>
    </row>
    <row r="54" spans="1:14" ht="18.5" x14ac:dyDescent="0.45">
      <c r="A54" s="339" t="s">
        <v>820</v>
      </c>
      <c r="B54" s="339"/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</row>
    <row r="55" spans="1:14" x14ac:dyDescent="0.3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6"/>
    </row>
    <row r="56" spans="1:14" ht="15" customHeight="1" x14ac:dyDescent="0.35">
      <c r="A56" s="301" t="s">
        <v>1</v>
      </c>
      <c r="B56" s="336" t="s">
        <v>598</v>
      </c>
      <c r="C56" s="338" t="s">
        <v>808</v>
      </c>
      <c r="D56" s="336" t="s">
        <v>600</v>
      </c>
      <c r="E56" s="301" t="s">
        <v>601</v>
      </c>
      <c r="F56" s="335" t="s">
        <v>581</v>
      </c>
      <c r="G56" s="335" t="s">
        <v>582</v>
      </c>
      <c r="H56" s="335" t="s">
        <v>583</v>
      </c>
      <c r="I56" s="335" t="s">
        <v>584</v>
      </c>
      <c r="J56" s="335" t="s">
        <v>585</v>
      </c>
      <c r="K56" s="301" t="s">
        <v>586</v>
      </c>
      <c r="L56" s="301" t="s">
        <v>587</v>
      </c>
      <c r="M56" s="301"/>
      <c r="N56" s="301"/>
    </row>
    <row r="57" spans="1:14" s="25" customFormat="1" ht="91.5" customHeight="1" x14ac:dyDescent="0.35">
      <c r="A57" s="301"/>
      <c r="B57" s="337"/>
      <c r="C57" s="301"/>
      <c r="D57" s="337"/>
      <c r="E57" s="301"/>
      <c r="F57" s="336"/>
      <c r="G57" s="336"/>
      <c r="H57" s="336"/>
      <c r="I57" s="336"/>
      <c r="J57" s="335"/>
      <c r="K57" s="301"/>
      <c r="L57" s="30" t="s">
        <v>578</v>
      </c>
      <c r="M57" s="30" t="s">
        <v>576</v>
      </c>
      <c r="N57" s="30" t="s">
        <v>579</v>
      </c>
    </row>
    <row r="58" spans="1:14" x14ac:dyDescent="0.35">
      <c r="A58" s="31">
        <v>1</v>
      </c>
      <c r="B58" s="67">
        <v>6306</v>
      </c>
      <c r="C58" s="223" t="s">
        <v>603</v>
      </c>
      <c r="D58" s="67">
        <v>6306010</v>
      </c>
      <c r="E58" s="67" t="s">
        <v>639</v>
      </c>
      <c r="F58" s="85">
        <v>18</v>
      </c>
      <c r="G58" s="85">
        <v>175</v>
      </c>
      <c r="H58" s="85">
        <v>1077</v>
      </c>
      <c r="I58" s="85">
        <v>50</v>
      </c>
      <c r="J58" s="158">
        <f>F58+G58</f>
        <v>193</v>
      </c>
      <c r="K58" s="77">
        <f t="shared" ref="K58:K68" si="17">SUM(F58:I58)</f>
        <v>1320</v>
      </c>
      <c r="L58" s="33">
        <f t="shared" ref="L58:L69" si="18">IF(ISERROR((J58/K58)*100),0,((J58/K58)*100))</f>
        <v>14.621212121212121</v>
      </c>
      <c r="M58" s="34">
        <f t="shared" ref="M58:M69" si="19">IF(L58="","",IF(L58&lt;10,3,IF(L58&gt;15,1,2)))</f>
        <v>2</v>
      </c>
      <c r="N58" s="34" t="str">
        <f t="shared" ref="N58:N69" si="20">IF(L58="","",IF(L58&lt;10,"AMAN",IF(L58&gt;15,"RENTAN","WASPADA")))</f>
        <v>WASPADA</v>
      </c>
    </row>
    <row r="59" spans="1:14" x14ac:dyDescent="0.35">
      <c r="A59" s="31">
        <v>2</v>
      </c>
      <c r="B59" s="67">
        <v>6306</v>
      </c>
      <c r="C59" s="223" t="s">
        <v>603</v>
      </c>
      <c r="D59" s="67">
        <v>6306020</v>
      </c>
      <c r="E59" s="67" t="s">
        <v>640</v>
      </c>
      <c r="F59" s="85">
        <v>14</v>
      </c>
      <c r="G59" s="85">
        <v>97</v>
      </c>
      <c r="H59" s="85">
        <v>460</v>
      </c>
      <c r="I59" s="85">
        <v>3</v>
      </c>
      <c r="J59" s="158">
        <f t="shared" ref="J59:J68" si="21">F59+G59</f>
        <v>111</v>
      </c>
      <c r="K59" s="77">
        <f t="shared" si="17"/>
        <v>574</v>
      </c>
      <c r="L59" s="33">
        <f t="shared" si="18"/>
        <v>19.337979094076655</v>
      </c>
      <c r="M59" s="34">
        <f t="shared" si="19"/>
        <v>1</v>
      </c>
      <c r="N59" s="34" t="str">
        <f t="shared" si="20"/>
        <v>RENTAN</v>
      </c>
    </row>
    <row r="60" spans="1:14" x14ac:dyDescent="0.35">
      <c r="A60" s="31">
        <v>3</v>
      </c>
      <c r="B60" s="67">
        <v>6306</v>
      </c>
      <c r="C60" s="223" t="s">
        <v>603</v>
      </c>
      <c r="D60" s="67">
        <v>6306030</v>
      </c>
      <c r="E60" s="67" t="s">
        <v>641</v>
      </c>
      <c r="F60" s="85">
        <v>8</v>
      </c>
      <c r="G60" s="85">
        <v>118</v>
      </c>
      <c r="H60" s="85">
        <v>457</v>
      </c>
      <c r="I60" s="85">
        <v>23</v>
      </c>
      <c r="J60" s="158">
        <f t="shared" si="21"/>
        <v>126</v>
      </c>
      <c r="K60" s="77">
        <f t="shared" si="17"/>
        <v>606</v>
      </c>
      <c r="L60" s="33">
        <f t="shared" si="18"/>
        <v>20.792079207920793</v>
      </c>
      <c r="M60" s="34">
        <f t="shared" si="19"/>
        <v>1</v>
      </c>
      <c r="N60" s="34" t="str">
        <f t="shared" si="20"/>
        <v>RENTAN</v>
      </c>
    </row>
    <row r="61" spans="1:14" x14ac:dyDescent="0.35">
      <c r="A61" s="31">
        <v>4</v>
      </c>
      <c r="B61" s="67">
        <v>6306</v>
      </c>
      <c r="C61" s="223" t="s">
        <v>603</v>
      </c>
      <c r="D61" s="67">
        <v>6306040</v>
      </c>
      <c r="E61" s="67" t="s">
        <v>642</v>
      </c>
      <c r="F61" s="85">
        <v>19</v>
      </c>
      <c r="G61" s="85">
        <v>194</v>
      </c>
      <c r="H61" s="85">
        <v>799</v>
      </c>
      <c r="I61" s="85">
        <v>33</v>
      </c>
      <c r="J61" s="158">
        <f t="shared" si="21"/>
        <v>213</v>
      </c>
      <c r="K61" s="77">
        <f t="shared" si="17"/>
        <v>1045</v>
      </c>
      <c r="L61" s="33">
        <f t="shared" si="18"/>
        <v>20.382775119617225</v>
      </c>
      <c r="M61" s="34">
        <f t="shared" si="19"/>
        <v>1</v>
      </c>
      <c r="N61" s="34" t="str">
        <f t="shared" si="20"/>
        <v>RENTAN</v>
      </c>
    </row>
    <row r="62" spans="1:14" x14ac:dyDescent="0.35">
      <c r="A62" s="31">
        <v>5</v>
      </c>
      <c r="B62" s="67">
        <v>6306</v>
      </c>
      <c r="C62" s="223" t="s">
        <v>603</v>
      </c>
      <c r="D62" s="67">
        <v>6306050</v>
      </c>
      <c r="E62" s="67" t="s">
        <v>643</v>
      </c>
      <c r="F62" s="85">
        <v>33</v>
      </c>
      <c r="G62" s="85">
        <v>180</v>
      </c>
      <c r="H62" s="85">
        <v>2634</v>
      </c>
      <c r="I62" s="85">
        <v>132</v>
      </c>
      <c r="J62" s="158">
        <f t="shared" si="21"/>
        <v>213</v>
      </c>
      <c r="K62" s="77">
        <f t="shared" si="17"/>
        <v>2979</v>
      </c>
      <c r="L62" s="33">
        <f t="shared" si="18"/>
        <v>7.1500503524672716</v>
      </c>
      <c r="M62" s="34">
        <f t="shared" si="19"/>
        <v>3</v>
      </c>
      <c r="N62" s="34" t="str">
        <f t="shared" si="20"/>
        <v>AMAN</v>
      </c>
    </row>
    <row r="63" spans="1:14" x14ac:dyDescent="0.35">
      <c r="A63" s="31">
        <v>6</v>
      </c>
      <c r="B63" s="67">
        <v>6306</v>
      </c>
      <c r="C63" s="223" t="s">
        <v>603</v>
      </c>
      <c r="D63" s="67">
        <v>6306060</v>
      </c>
      <c r="E63" s="67" t="s">
        <v>644</v>
      </c>
      <c r="F63" s="85">
        <v>27</v>
      </c>
      <c r="G63" s="85">
        <v>120</v>
      </c>
      <c r="H63" s="85">
        <v>818</v>
      </c>
      <c r="I63" s="85">
        <v>44</v>
      </c>
      <c r="J63" s="158">
        <f t="shared" si="21"/>
        <v>147</v>
      </c>
      <c r="K63" s="77">
        <f t="shared" si="17"/>
        <v>1009</v>
      </c>
      <c r="L63" s="33">
        <f t="shared" si="18"/>
        <v>14.568880079286423</v>
      </c>
      <c r="M63" s="34">
        <f t="shared" si="19"/>
        <v>2</v>
      </c>
      <c r="N63" s="34" t="str">
        <f t="shared" si="20"/>
        <v>WASPADA</v>
      </c>
    </row>
    <row r="64" spans="1:14" x14ac:dyDescent="0.35">
      <c r="A64" s="31">
        <v>7</v>
      </c>
      <c r="B64" s="67">
        <v>6306</v>
      </c>
      <c r="C64" s="223" t="s">
        <v>603</v>
      </c>
      <c r="D64" s="67">
        <v>6306070</v>
      </c>
      <c r="E64" s="67" t="s">
        <v>645</v>
      </c>
      <c r="F64" s="85">
        <v>11</v>
      </c>
      <c r="G64" s="85">
        <v>70</v>
      </c>
      <c r="H64" s="85">
        <v>764</v>
      </c>
      <c r="I64" s="85">
        <v>9</v>
      </c>
      <c r="J64" s="158">
        <f t="shared" si="21"/>
        <v>81</v>
      </c>
      <c r="K64" s="77">
        <f t="shared" si="17"/>
        <v>854</v>
      </c>
      <c r="L64" s="33">
        <f t="shared" si="18"/>
        <v>9.4847775175644031</v>
      </c>
      <c r="M64" s="34">
        <f t="shared" si="19"/>
        <v>3</v>
      </c>
      <c r="N64" s="34" t="str">
        <f t="shared" si="20"/>
        <v>AMAN</v>
      </c>
    </row>
    <row r="65" spans="1:14" x14ac:dyDescent="0.35">
      <c r="A65" s="31">
        <v>8</v>
      </c>
      <c r="B65" s="67">
        <v>6306</v>
      </c>
      <c r="C65" s="223" t="s">
        <v>603</v>
      </c>
      <c r="D65" s="67">
        <v>6306080</v>
      </c>
      <c r="E65" s="67" t="s">
        <v>646</v>
      </c>
      <c r="F65" s="85">
        <v>4</v>
      </c>
      <c r="G65" s="85">
        <v>69</v>
      </c>
      <c r="H65" s="85">
        <v>331</v>
      </c>
      <c r="I65" s="85">
        <v>14</v>
      </c>
      <c r="J65" s="158">
        <f t="shared" si="21"/>
        <v>73</v>
      </c>
      <c r="K65" s="77">
        <f t="shared" si="17"/>
        <v>418</v>
      </c>
      <c r="L65" s="33">
        <f t="shared" si="18"/>
        <v>17.464114832535884</v>
      </c>
      <c r="M65" s="34">
        <f t="shared" si="19"/>
        <v>1</v>
      </c>
      <c r="N65" s="34" t="str">
        <f t="shared" si="20"/>
        <v>RENTAN</v>
      </c>
    </row>
    <row r="66" spans="1:14" x14ac:dyDescent="0.35">
      <c r="A66" s="31">
        <v>9</v>
      </c>
      <c r="B66" s="67">
        <v>6306</v>
      </c>
      <c r="C66" s="223" t="s">
        <v>603</v>
      </c>
      <c r="D66" s="67">
        <v>6306090</v>
      </c>
      <c r="E66" s="67" t="s">
        <v>647</v>
      </c>
      <c r="F66" s="85">
        <v>14</v>
      </c>
      <c r="G66" s="85">
        <v>94</v>
      </c>
      <c r="H66" s="85">
        <v>2698</v>
      </c>
      <c r="I66" s="85">
        <v>10</v>
      </c>
      <c r="J66" s="158">
        <f t="shared" si="21"/>
        <v>108</v>
      </c>
      <c r="K66" s="77">
        <f t="shared" si="17"/>
        <v>2816</v>
      </c>
      <c r="L66" s="33">
        <f t="shared" si="18"/>
        <v>3.8352272727272729</v>
      </c>
      <c r="M66" s="34">
        <f t="shared" si="19"/>
        <v>3</v>
      </c>
      <c r="N66" s="34" t="str">
        <f t="shared" si="20"/>
        <v>AMAN</v>
      </c>
    </row>
    <row r="67" spans="1:14" x14ac:dyDescent="0.35">
      <c r="A67" s="31">
        <v>10</v>
      </c>
      <c r="B67" s="67">
        <v>6306</v>
      </c>
      <c r="C67" s="223" t="s">
        <v>603</v>
      </c>
      <c r="D67" s="67">
        <v>6306091</v>
      </c>
      <c r="E67" s="67" t="s">
        <v>648</v>
      </c>
      <c r="F67" s="85">
        <v>7</v>
      </c>
      <c r="G67" s="85">
        <v>72</v>
      </c>
      <c r="H67" s="85">
        <v>380</v>
      </c>
      <c r="I67" s="85">
        <v>6</v>
      </c>
      <c r="J67" s="158">
        <f t="shared" si="21"/>
        <v>79</v>
      </c>
      <c r="K67" s="77">
        <f t="shared" si="17"/>
        <v>465</v>
      </c>
      <c r="L67" s="33">
        <f t="shared" si="18"/>
        <v>16.989247311827956</v>
      </c>
      <c r="M67" s="34">
        <f t="shared" si="19"/>
        <v>1</v>
      </c>
      <c r="N67" s="34" t="str">
        <f t="shared" si="20"/>
        <v>RENTAN</v>
      </c>
    </row>
    <row r="68" spans="1:14" x14ac:dyDescent="0.35">
      <c r="A68" s="31">
        <v>11</v>
      </c>
      <c r="B68" s="67">
        <v>6306</v>
      </c>
      <c r="C68" s="223" t="s">
        <v>603</v>
      </c>
      <c r="D68" s="67">
        <v>6306100</v>
      </c>
      <c r="E68" s="67" t="s">
        <v>649</v>
      </c>
      <c r="F68" s="85">
        <v>13</v>
      </c>
      <c r="G68" s="85">
        <v>184</v>
      </c>
      <c r="H68" s="85">
        <v>1913</v>
      </c>
      <c r="I68" s="85">
        <v>18</v>
      </c>
      <c r="J68" s="158">
        <f t="shared" si="21"/>
        <v>197</v>
      </c>
      <c r="K68" s="77">
        <f t="shared" si="17"/>
        <v>2128</v>
      </c>
      <c r="L68" s="33">
        <f t="shared" si="18"/>
        <v>9.2575187969924819</v>
      </c>
      <c r="M68" s="34">
        <f t="shared" si="19"/>
        <v>3</v>
      </c>
      <c r="N68" s="34" t="str">
        <f t="shared" si="20"/>
        <v>AMAN</v>
      </c>
    </row>
    <row r="69" spans="1:14" s="26" customFormat="1" x14ac:dyDescent="0.35">
      <c r="A69" s="32"/>
      <c r="B69" s="67"/>
      <c r="C69" s="31"/>
      <c r="D69" s="67"/>
      <c r="E69" s="67"/>
      <c r="F69" s="79">
        <f t="shared" ref="F69:K69" si="22">SUM(F58:F68)</f>
        <v>168</v>
      </c>
      <c r="G69" s="79">
        <f t="shared" si="22"/>
        <v>1373</v>
      </c>
      <c r="H69" s="79">
        <f t="shared" si="22"/>
        <v>12331</v>
      </c>
      <c r="I69" s="79">
        <f t="shared" si="22"/>
        <v>342</v>
      </c>
      <c r="J69" s="79">
        <f t="shared" si="22"/>
        <v>1541</v>
      </c>
      <c r="K69" s="79">
        <f t="shared" si="22"/>
        <v>14214</v>
      </c>
      <c r="L69" s="35">
        <f t="shared" si="18"/>
        <v>10.841423948220065</v>
      </c>
      <c r="M69" s="73">
        <f t="shared" si="19"/>
        <v>2</v>
      </c>
      <c r="N69" s="73" t="str">
        <f t="shared" si="20"/>
        <v>WASPADA</v>
      </c>
    </row>
    <row r="72" spans="1:14" ht="18.5" x14ac:dyDescent="0.45">
      <c r="A72" s="339" t="s">
        <v>819</v>
      </c>
      <c r="B72" s="339"/>
      <c r="C72" s="339"/>
      <c r="D72" s="339"/>
      <c r="E72" s="339"/>
      <c r="F72" s="339"/>
      <c r="G72" s="339"/>
      <c r="H72" s="339"/>
      <c r="I72" s="339"/>
      <c r="J72" s="339"/>
      <c r="K72" s="339"/>
      <c r="L72" s="339"/>
      <c r="M72" s="339"/>
      <c r="N72" s="339"/>
    </row>
    <row r="73" spans="1:14" x14ac:dyDescent="0.3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6"/>
    </row>
    <row r="74" spans="1:14" ht="15" customHeight="1" x14ac:dyDescent="0.35">
      <c r="A74" s="301" t="s">
        <v>1</v>
      </c>
      <c r="B74" s="336" t="s">
        <v>598</v>
      </c>
      <c r="C74" s="338" t="s">
        <v>808</v>
      </c>
      <c r="D74" s="336" t="s">
        <v>600</v>
      </c>
      <c r="E74" s="301" t="s">
        <v>601</v>
      </c>
      <c r="F74" s="335" t="s">
        <v>581</v>
      </c>
      <c r="G74" s="335" t="s">
        <v>582</v>
      </c>
      <c r="H74" s="335" t="s">
        <v>583</v>
      </c>
      <c r="I74" s="335" t="s">
        <v>584</v>
      </c>
      <c r="J74" s="335" t="s">
        <v>585</v>
      </c>
      <c r="K74" s="301" t="s">
        <v>586</v>
      </c>
      <c r="L74" s="301" t="s">
        <v>587</v>
      </c>
      <c r="M74" s="301"/>
      <c r="N74" s="301"/>
    </row>
    <row r="75" spans="1:14" s="25" customFormat="1" ht="91.5" customHeight="1" x14ac:dyDescent="0.35">
      <c r="A75" s="301"/>
      <c r="B75" s="337"/>
      <c r="C75" s="301"/>
      <c r="D75" s="337"/>
      <c r="E75" s="301"/>
      <c r="F75" s="336"/>
      <c r="G75" s="336"/>
      <c r="H75" s="336"/>
      <c r="I75" s="336"/>
      <c r="J75" s="335"/>
      <c r="K75" s="301"/>
      <c r="L75" s="30" t="s">
        <v>578</v>
      </c>
      <c r="M75" s="30" t="s">
        <v>576</v>
      </c>
      <c r="N75" s="30" t="s">
        <v>579</v>
      </c>
    </row>
    <row r="76" spans="1:14" x14ac:dyDescent="0.35">
      <c r="A76" s="31">
        <v>1</v>
      </c>
      <c r="B76" s="67">
        <v>6306</v>
      </c>
      <c r="C76" s="223" t="s">
        <v>603</v>
      </c>
      <c r="D76" s="67">
        <v>6306010</v>
      </c>
      <c r="E76" s="67" t="s">
        <v>639</v>
      </c>
      <c r="F76" s="85">
        <v>28</v>
      </c>
      <c r="G76" s="85">
        <v>224</v>
      </c>
      <c r="H76" s="85">
        <v>1032</v>
      </c>
      <c r="I76" s="85">
        <v>48</v>
      </c>
      <c r="J76" s="158">
        <f>F76+G76</f>
        <v>252</v>
      </c>
      <c r="K76" s="77">
        <f t="shared" ref="K76:K86" si="23">SUM(F76:I76)</f>
        <v>1332</v>
      </c>
      <c r="L76" s="33">
        <f t="shared" ref="L76:L87" si="24">IF(ISERROR((J76/K76)*100),0,((J76/K76)*100))</f>
        <v>18.918918918918919</v>
      </c>
      <c r="M76" s="34">
        <f t="shared" ref="M76:M87" si="25">IF(L76="","",IF(L76&lt;10,3,IF(L76&gt;15,1,2)))</f>
        <v>1</v>
      </c>
      <c r="N76" s="34" t="str">
        <f t="shared" ref="N76:N87" si="26">IF(L76="","",IF(L76&lt;10,"AMAN",IF(L76&gt;15,"RENTAN","WASPADA")))</f>
        <v>RENTAN</v>
      </c>
    </row>
    <row r="77" spans="1:14" x14ac:dyDescent="0.35">
      <c r="A77" s="31">
        <v>2</v>
      </c>
      <c r="B77" s="67">
        <v>6306</v>
      </c>
      <c r="C77" s="223" t="s">
        <v>603</v>
      </c>
      <c r="D77" s="67">
        <v>6306020</v>
      </c>
      <c r="E77" s="67" t="s">
        <v>640</v>
      </c>
      <c r="F77" s="85">
        <v>12</v>
      </c>
      <c r="G77" s="85">
        <v>100</v>
      </c>
      <c r="H77" s="85">
        <v>450</v>
      </c>
      <c r="I77" s="85">
        <v>4</v>
      </c>
      <c r="J77" s="158">
        <f t="shared" ref="J77:J86" si="27">F77+G77</f>
        <v>112</v>
      </c>
      <c r="K77" s="77">
        <f t="shared" si="23"/>
        <v>566</v>
      </c>
      <c r="L77" s="33">
        <f t="shared" si="24"/>
        <v>19.78798586572438</v>
      </c>
      <c r="M77" s="34">
        <f t="shared" si="25"/>
        <v>1</v>
      </c>
      <c r="N77" s="34" t="str">
        <f t="shared" si="26"/>
        <v>RENTAN</v>
      </c>
    </row>
    <row r="78" spans="1:14" x14ac:dyDescent="0.35">
      <c r="A78" s="31">
        <v>3</v>
      </c>
      <c r="B78" s="67">
        <v>6306</v>
      </c>
      <c r="C78" s="223" t="s">
        <v>603</v>
      </c>
      <c r="D78" s="67">
        <v>6306030</v>
      </c>
      <c r="E78" s="67" t="s">
        <v>641</v>
      </c>
      <c r="F78" s="85">
        <v>12</v>
      </c>
      <c r="G78" s="85">
        <v>129</v>
      </c>
      <c r="H78" s="85">
        <v>454</v>
      </c>
      <c r="I78" s="85">
        <v>19</v>
      </c>
      <c r="J78" s="158">
        <f t="shared" si="27"/>
        <v>141</v>
      </c>
      <c r="K78" s="77">
        <f t="shared" si="23"/>
        <v>614</v>
      </c>
      <c r="L78" s="33">
        <f t="shared" si="24"/>
        <v>22.964169381107492</v>
      </c>
      <c r="M78" s="34">
        <f t="shared" si="25"/>
        <v>1</v>
      </c>
      <c r="N78" s="34" t="str">
        <f t="shared" si="26"/>
        <v>RENTAN</v>
      </c>
    </row>
    <row r="79" spans="1:14" x14ac:dyDescent="0.35">
      <c r="A79" s="31">
        <v>4</v>
      </c>
      <c r="B79" s="67">
        <v>6306</v>
      </c>
      <c r="C79" s="223" t="s">
        <v>603</v>
      </c>
      <c r="D79" s="67">
        <v>6306040</v>
      </c>
      <c r="E79" s="67" t="s">
        <v>642</v>
      </c>
      <c r="F79" s="85">
        <v>33</v>
      </c>
      <c r="G79" s="85">
        <v>229</v>
      </c>
      <c r="H79" s="85">
        <v>792</v>
      </c>
      <c r="I79" s="85">
        <v>28</v>
      </c>
      <c r="J79" s="158">
        <f t="shared" si="27"/>
        <v>262</v>
      </c>
      <c r="K79" s="77">
        <f t="shared" si="23"/>
        <v>1082</v>
      </c>
      <c r="L79" s="33">
        <f t="shared" si="24"/>
        <v>24.214417744916823</v>
      </c>
      <c r="M79" s="34">
        <f t="shared" si="25"/>
        <v>1</v>
      </c>
      <c r="N79" s="34" t="str">
        <f t="shared" si="26"/>
        <v>RENTAN</v>
      </c>
    </row>
    <row r="80" spans="1:14" x14ac:dyDescent="0.35">
      <c r="A80" s="31">
        <v>5</v>
      </c>
      <c r="B80" s="67">
        <v>6306</v>
      </c>
      <c r="C80" s="223" t="s">
        <v>603</v>
      </c>
      <c r="D80" s="67">
        <v>6306050</v>
      </c>
      <c r="E80" s="67" t="s">
        <v>643</v>
      </c>
      <c r="F80" s="85">
        <v>55</v>
      </c>
      <c r="G80" s="85">
        <v>271</v>
      </c>
      <c r="H80" s="85">
        <v>2835</v>
      </c>
      <c r="I80" s="85">
        <v>107</v>
      </c>
      <c r="J80" s="158">
        <f t="shared" si="27"/>
        <v>326</v>
      </c>
      <c r="K80" s="77">
        <f t="shared" si="23"/>
        <v>3268</v>
      </c>
      <c r="L80" s="33">
        <f t="shared" si="24"/>
        <v>9.975520195838433</v>
      </c>
      <c r="M80" s="34">
        <f t="shared" si="25"/>
        <v>3</v>
      </c>
      <c r="N80" s="34" t="str">
        <f t="shared" si="26"/>
        <v>AMAN</v>
      </c>
    </row>
    <row r="81" spans="1:14" x14ac:dyDescent="0.35">
      <c r="A81" s="31">
        <v>6</v>
      </c>
      <c r="B81" s="67">
        <v>6306</v>
      </c>
      <c r="C81" s="223" t="s">
        <v>603</v>
      </c>
      <c r="D81" s="67">
        <v>6306060</v>
      </c>
      <c r="E81" s="67" t="s">
        <v>644</v>
      </c>
      <c r="F81" s="85">
        <v>36</v>
      </c>
      <c r="G81" s="85">
        <v>146</v>
      </c>
      <c r="H81" s="85">
        <v>788</v>
      </c>
      <c r="I81" s="85">
        <v>57</v>
      </c>
      <c r="J81" s="158">
        <f t="shared" si="27"/>
        <v>182</v>
      </c>
      <c r="K81" s="77">
        <f t="shared" si="23"/>
        <v>1027</v>
      </c>
      <c r="L81" s="33">
        <f t="shared" si="24"/>
        <v>17.721518987341771</v>
      </c>
      <c r="M81" s="34">
        <f t="shared" si="25"/>
        <v>1</v>
      </c>
      <c r="N81" s="34" t="str">
        <f t="shared" si="26"/>
        <v>RENTAN</v>
      </c>
    </row>
    <row r="82" spans="1:14" x14ac:dyDescent="0.35">
      <c r="A82" s="31">
        <v>7</v>
      </c>
      <c r="B82" s="67">
        <v>6306</v>
      </c>
      <c r="C82" s="223" t="s">
        <v>603</v>
      </c>
      <c r="D82" s="67">
        <v>6306070</v>
      </c>
      <c r="E82" s="67" t="s">
        <v>645</v>
      </c>
      <c r="F82" s="85">
        <v>12</v>
      </c>
      <c r="G82" s="85">
        <v>89</v>
      </c>
      <c r="H82" s="85">
        <v>754</v>
      </c>
      <c r="I82" s="85">
        <v>13</v>
      </c>
      <c r="J82" s="158">
        <f t="shared" si="27"/>
        <v>101</v>
      </c>
      <c r="K82" s="77">
        <f t="shared" si="23"/>
        <v>868</v>
      </c>
      <c r="L82" s="33">
        <f t="shared" si="24"/>
        <v>11.635944700460829</v>
      </c>
      <c r="M82" s="34">
        <f t="shared" si="25"/>
        <v>2</v>
      </c>
      <c r="N82" s="34" t="str">
        <f t="shared" si="26"/>
        <v>WASPADA</v>
      </c>
    </row>
    <row r="83" spans="1:14" x14ac:dyDescent="0.35">
      <c r="A83" s="31">
        <v>8</v>
      </c>
      <c r="B83" s="67">
        <v>6306</v>
      </c>
      <c r="C83" s="223" t="s">
        <v>603</v>
      </c>
      <c r="D83" s="67">
        <v>6306080</v>
      </c>
      <c r="E83" s="67" t="s">
        <v>646</v>
      </c>
      <c r="F83" s="85">
        <v>6</v>
      </c>
      <c r="G83" s="85">
        <v>72</v>
      </c>
      <c r="H83" s="85">
        <v>323</v>
      </c>
      <c r="I83" s="85">
        <v>15</v>
      </c>
      <c r="J83" s="158">
        <f t="shared" si="27"/>
        <v>78</v>
      </c>
      <c r="K83" s="77">
        <f t="shared" si="23"/>
        <v>416</v>
      </c>
      <c r="L83" s="33">
        <f t="shared" si="24"/>
        <v>18.75</v>
      </c>
      <c r="M83" s="34">
        <f t="shared" si="25"/>
        <v>1</v>
      </c>
      <c r="N83" s="34" t="str">
        <f t="shared" si="26"/>
        <v>RENTAN</v>
      </c>
    </row>
    <row r="84" spans="1:14" x14ac:dyDescent="0.35">
      <c r="A84" s="31">
        <v>9</v>
      </c>
      <c r="B84" s="67">
        <v>6306</v>
      </c>
      <c r="C84" s="223" t="s">
        <v>603</v>
      </c>
      <c r="D84" s="67">
        <v>6306090</v>
      </c>
      <c r="E84" s="67" t="s">
        <v>647</v>
      </c>
      <c r="F84" s="85">
        <v>71</v>
      </c>
      <c r="G84" s="85">
        <v>167</v>
      </c>
      <c r="H84" s="85">
        <v>2695</v>
      </c>
      <c r="I84" s="85">
        <v>32</v>
      </c>
      <c r="J84" s="158">
        <f t="shared" si="27"/>
        <v>238</v>
      </c>
      <c r="K84" s="77">
        <f t="shared" si="23"/>
        <v>2965</v>
      </c>
      <c r="L84" s="33">
        <f t="shared" si="24"/>
        <v>8.0269814502529506</v>
      </c>
      <c r="M84" s="34">
        <f t="shared" si="25"/>
        <v>3</v>
      </c>
      <c r="N84" s="34" t="str">
        <f t="shared" si="26"/>
        <v>AMAN</v>
      </c>
    </row>
    <row r="85" spans="1:14" x14ac:dyDescent="0.35">
      <c r="A85" s="31">
        <v>10</v>
      </c>
      <c r="B85" s="67">
        <v>6306</v>
      </c>
      <c r="C85" s="223" t="s">
        <v>603</v>
      </c>
      <c r="D85" s="67">
        <v>6306091</v>
      </c>
      <c r="E85" s="67" t="s">
        <v>648</v>
      </c>
      <c r="F85" s="85">
        <v>22</v>
      </c>
      <c r="G85" s="85">
        <v>127</v>
      </c>
      <c r="H85" s="85">
        <v>368</v>
      </c>
      <c r="I85" s="85">
        <v>8</v>
      </c>
      <c r="J85" s="158">
        <f t="shared" si="27"/>
        <v>149</v>
      </c>
      <c r="K85" s="77">
        <f t="shared" si="23"/>
        <v>525</v>
      </c>
      <c r="L85" s="33">
        <f t="shared" si="24"/>
        <v>28.38095238095238</v>
      </c>
      <c r="M85" s="34">
        <f t="shared" si="25"/>
        <v>1</v>
      </c>
      <c r="N85" s="34" t="str">
        <f t="shared" si="26"/>
        <v>RENTAN</v>
      </c>
    </row>
    <row r="86" spans="1:14" x14ac:dyDescent="0.35">
      <c r="A86" s="31">
        <v>11</v>
      </c>
      <c r="B86" s="67">
        <v>6306</v>
      </c>
      <c r="C86" s="223" t="s">
        <v>603</v>
      </c>
      <c r="D86" s="67">
        <v>6306100</v>
      </c>
      <c r="E86" s="67" t="s">
        <v>649</v>
      </c>
      <c r="F86" s="85">
        <v>15</v>
      </c>
      <c r="G86" s="85">
        <v>216</v>
      </c>
      <c r="H86" s="85">
        <v>1935</v>
      </c>
      <c r="I86" s="85">
        <v>18</v>
      </c>
      <c r="J86" s="158">
        <f t="shared" si="27"/>
        <v>231</v>
      </c>
      <c r="K86" s="77">
        <f t="shared" si="23"/>
        <v>2184</v>
      </c>
      <c r="L86" s="33">
        <f t="shared" si="24"/>
        <v>10.576923076923077</v>
      </c>
      <c r="M86" s="34">
        <f t="shared" si="25"/>
        <v>2</v>
      </c>
      <c r="N86" s="34" t="str">
        <f t="shared" si="26"/>
        <v>WASPADA</v>
      </c>
    </row>
    <row r="87" spans="1:14" s="26" customFormat="1" x14ac:dyDescent="0.35">
      <c r="A87" s="32"/>
      <c r="B87" s="67"/>
      <c r="C87" s="31"/>
      <c r="D87" s="67"/>
      <c r="E87" s="67"/>
      <c r="F87" s="79">
        <f t="shared" ref="F87:K87" si="28">SUM(F76:F86)</f>
        <v>302</v>
      </c>
      <c r="G87" s="79">
        <f t="shared" si="28"/>
        <v>1770</v>
      </c>
      <c r="H87" s="79">
        <f t="shared" si="28"/>
        <v>12426</v>
      </c>
      <c r="I87" s="79">
        <f t="shared" si="28"/>
        <v>349</v>
      </c>
      <c r="J87" s="79">
        <f t="shared" si="28"/>
        <v>2072</v>
      </c>
      <c r="K87" s="79">
        <f t="shared" si="28"/>
        <v>14847</v>
      </c>
      <c r="L87" s="35">
        <f t="shared" si="24"/>
        <v>13.955681282413956</v>
      </c>
      <c r="M87" s="73">
        <f t="shared" si="25"/>
        <v>2</v>
      </c>
      <c r="N87" s="73" t="str">
        <f t="shared" si="26"/>
        <v>WASPADA</v>
      </c>
    </row>
    <row r="90" spans="1:14" ht="18.5" x14ac:dyDescent="0.45">
      <c r="A90" s="339" t="s">
        <v>818</v>
      </c>
      <c r="B90" s="339"/>
      <c r="C90" s="339"/>
      <c r="D90" s="339"/>
      <c r="E90" s="339"/>
      <c r="F90" s="339"/>
      <c r="G90" s="339"/>
      <c r="H90" s="339"/>
      <c r="I90" s="339"/>
      <c r="J90" s="339"/>
      <c r="K90" s="339"/>
      <c r="L90" s="339"/>
      <c r="M90" s="339"/>
      <c r="N90" s="339"/>
    </row>
    <row r="91" spans="1:14" x14ac:dyDescent="0.3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6"/>
    </row>
    <row r="92" spans="1:14" ht="15" customHeight="1" x14ac:dyDescent="0.35">
      <c r="A92" s="301" t="s">
        <v>1</v>
      </c>
      <c r="B92" s="336" t="s">
        <v>598</v>
      </c>
      <c r="C92" s="338" t="s">
        <v>808</v>
      </c>
      <c r="D92" s="336" t="s">
        <v>600</v>
      </c>
      <c r="E92" s="301" t="s">
        <v>601</v>
      </c>
      <c r="F92" s="335" t="s">
        <v>581</v>
      </c>
      <c r="G92" s="335" t="s">
        <v>582</v>
      </c>
      <c r="H92" s="335" t="s">
        <v>583</v>
      </c>
      <c r="I92" s="335" t="s">
        <v>584</v>
      </c>
      <c r="J92" s="335" t="s">
        <v>585</v>
      </c>
      <c r="K92" s="301" t="s">
        <v>586</v>
      </c>
      <c r="L92" s="301" t="s">
        <v>587</v>
      </c>
      <c r="M92" s="301"/>
      <c r="N92" s="301"/>
    </row>
    <row r="93" spans="1:14" s="25" customFormat="1" ht="91.5" customHeight="1" x14ac:dyDescent="0.35">
      <c r="A93" s="301"/>
      <c r="B93" s="337"/>
      <c r="C93" s="301"/>
      <c r="D93" s="337"/>
      <c r="E93" s="301"/>
      <c r="F93" s="336"/>
      <c r="G93" s="336"/>
      <c r="H93" s="336"/>
      <c r="I93" s="336"/>
      <c r="J93" s="335"/>
      <c r="K93" s="301"/>
      <c r="L93" s="30" t="s">
        <v>578</v>
      </c>
      <c r="M93" s="30" t="s">
        <v>576</v>
      </c>
      <c r="N93" s="30" t="s">
        <v>579</v>
      </c>
    </row>
    <row r="94" spans="1:14" x14ac:dyDescent="0.35">
      <c r="A94" s="31">
        <v>1</v>
      </c>
      <c r="B94" s="67">
        <v>6306</v>
      </c>
      <c r="C94" s="223" t="s">
        <v>603</v>
      </c>
      <c r="D94" s="67">
        <v>6306010</v>
      </c>
      <c r="E94" s="67" t="s">
        <v>639</v>
      </c>
      <c r="F94" s="85">
        <v>23</v>
      </c>
      <c r="G94" s="85">
        <v>227</v>
      </c>
      <c r="H94" s="85">
        <v>1019</v>
      </c>
      <c r="I94" s="85">
        <v>54</v>
      </c>
      <c r="J94" s="158">
        <f>F94+G94</f>
        <v>250</v>
      </c>
      <c r="K94" s="77">
        <f t="shared" ref="K94:K104" si="29">SUM(F94:I94)</f>
        <v>1323</v>
      </c>
      <c r="L94" s="33">
        <f t="shared" ref="L94:L105" si="30">IF(ISERROR((J94/K94)*100),0,((J94/K94)*100))</f>
        <v>18.89644746787604</v>
      </c>
      <c r="M94" s="34">
        <f t="shared" ref="M94:M105" si="31">IF(L94="","",IF(L94&lt;10,3,IF(L94&gt;15,1,2)))</f>
        <v>1</v>
      </c>
      <c r="N94" s="34" t="str">
        <f t="shared" ref="N94:N105" si="32">IF(L94="","",IF(L94&lt;10,"AMAN",IF(L94&gt;15,"RENTAN","WASPADA")))</f>
        <v>RENTAN</v>
      </c>
    </row>
    <row r="95" spans="1:14" x14ac:dyDescent="0.35">
      <c r="A95" s="31">
        <v>2</v>
      </c>
      <c r="B95" s="67">
        <v>6306</v>
      </c>
      <c r="C95" s="223" t="s">
        <v>603</v>
      </c>
      <c r="D95" s="67">
        <v>6306020</v>
      </c>
      <c r="E95" s="67" t="s">
        <v>640</v>
      </c>
      <c r="F95" s="85">
        <v>13</v>
      </c>
      <c r="G95" s="85">
        <v>112</v>
      </c>
      <c r="H95" s="85">
        <v>462</v>
      </c>
      <c r="I95" s="85">
        <v>4</v>
      </c>
      <c r="J95" s="158">
        <f t="shared" ref="J95:J104" si="33">F95+G95</f>
        <v>125</v>
      </c>
      <c r="K95" s="77">
        <f t="shared" si="29"/>
        <v>591</v>
      </c>
      <c r="L95" s="33">
        <f t="shared" si="30"/>
        <v>21.150592216582066</v>
      </c>
      <c r="M95" s="34">
        <f t="shared" si="31"/>
        <v>1</v>
      </c>
      <c r="N95" s="34" t="str">
        <f t="shared" si="32"/>
        <v>RENTAN</v>
      </c>
    </row>
    <row r="96" spans="1:14" x14ac:dyDescent="0.35">
      <c r="A96" s="31">
        <v>3</v>
      </c>
      <c r="B96" s="67">
        <v>6306</v>
      </c>
      <c r="C96" s="223" t="s">
        <v>603</v>
      </c>
      <c r="D96" s="67">
        <v>6306030</v>
      </c>
      <c r="E96" s="67" t="s">
        <v>641</v>
      </c>
      <c r="F96" s="85">
        <v>14</v>
      </c>
      <c r="G96" s="85">
        <v>121</v>
      </c>
      <c r="H96" s="85">
        <v>459</v>
      </c>
      <c r="I96" s="85">
        <v>17</v>
      </c>
      <c r="J96" s="158">
        <f t="shared" si="33"/>
        <v>135</v>
      </c>
      <c r="K96" s="77">
        <f t="shared" si="29"/>
        <v>611</v>
      </c>
      <c r="L96" s="33">
        <f t="shared" si="30"/>
        <v>22.094926350245501</v>
      </c>
      <c r="M96" s="34">
        <f t="shared" si="31"/>
        <v>1</v>
      </c>
      <c r="N96" s="34" t="str">
        <f t="shared" si="32"/>
        <v>RENTAN</v>
      </c>
    </row>
    <row r="97" spans="1:14" x14ac:dyDescent="0.35">
      <c r="A97" s="31">
        <v>4</v>
      </c>
      <c r="B97" s="67">
        <v>6306</v>
      </c>
      <c r="C97" s="223" t="s">
        <v>603</v>
      </c>
      <c r="D97" s="67">
        <v>6306040</v>
      </c>
      <c r="E97" s="67" t="s">
        <v>642</v>
      </c>
      <c r="F97" s="85">
        <v>25</v>
      </c>
      <c r="G97" s="85">
        <v>231</v>
      </c>
      <c r="H97" s="85">
        <v>777</v>
      </c>
      <c r="I97" s="85">
        <v>31</v>
      </c>
      <c r="J97" s="158">
        <f t="shared" si="33"/>
        <v>256</v>
      </c>
      <c r="K97" s="77">
        <f t="shared" si="29"/>
        <v>1064</v>
      </c>
      <c r="L97" s="33">
        <f t="shared" si="30"/>
        <v>24.060150375939848</v>
      </c>
      <c r="M97" s="34">
        <f t="shared" si="31"/>
        <v>1</v>
      </c>
      <c r="N97" s="34" t="str">
        <f t="shared" si="32"/>
        <v>RENTAN</v>
      </c>
    </row>
    <row r="98" spans="1:14" x14ac:dyDescent="0.35">
      <c r="A98" s="31">
        <v>5</v>
      </c>
      <c r="B98" s="67">
        <v>6306</v>
      </c>
      <c r="C98" s="223" t="s">
        <v>603</v>
      </c>
      <c r="D98" s="67">
        <v>6306050</v>
      </c>
      <c r="E98" s="67" t="s">
        <v>643</v>
      </c>
      <c r="F98" s="85">
        <v>43</v>
      </c>
      <c r="G98" s="85">
        <v>247</v>
      </c>
      <c r="H98" s="85">
        <v>2841</v>
      </c>
      <c r="I98" s="85">
        <v>115</v>
      </c>
      <c r="J98" s="158">
        <f t="shared" si="33"/>
        <v>290</v>
      </c>
      <c r="K98" s="77">
        <f t="shared" si="29"/>
        <v>3246</v>
      </c>
      <c r="L98" s="33">
        <f t="shared" si="30"/>
        <v>8.9340727048675301</v>
      </c>
      <c r="M98" s="34">
        <f t="shared" si="31"/>
        <v>3</v>
      </c>
      <c r="N98" s="34" t="str">
        <f t="shared" si="32"/>
        <v>AMAN</v>
      </c>
    </row>
    <row r="99" spans="1:14" x14ac:dyDescent="0.35">
      <c r="A99" s="31">
        <v>6</v>
      </c>
      <c r="B99" s="67">
        <v>6306</v>
      </c>
      <c r="C99" s="223" t="s">
        <v>603</v>
      </c>
      <c r="D99" s="67">
        <v>6306060</v>
      </c>
      <c r="E99" s="67" t="s">
        <v>644</v>
      </c>
      <c r="F99" s="85">
        <v>26</v>
      </c>
      <c r="G99" s="85">
        <v>114</v>
      </c>
      <c r="H99" s="85">
        <v>865</v>
      </c>
      <c r="I99" s="85">
        <v>43</v>
      </c>
      <c r="J99" s="158">
        <f t="shared" si="33"/>
        <v>140</v>
      </c>
      <c r="K99" s="77">
        <f t="shared" si="29"/>
        <v>1048</v>
      </c>
      <c r="L99" s="33">
        <f t="shared" si="30"/>
        <v>13.358778625954198</v>
      </c>
      <c r="M99" s="34">
        <f t="shared" si="31"/>
        <v>2</v>
      </c>
      <c r="N99" s="34" t="str">
        <f t="shared" si="32"/>
        <v>WASPADA</v>
      </c>
    </row>
    <row r="100" spans="1:14" x14ac:dyDescent="0.35">
      <c r="A100" s="31">
        <v>7</v>
      </c>
      <c r="B100" s="67">
        <v>6306</v>
      </c>
      <c r="C100" s="223" t="s">
        <v>603</v>
      </c>
      <c r="D100" s="67">
        <v>6306070</v>
      </c>
      <c r="E100" s="67" t="s">
        <v>645</v>
      </c>
      <c r="F100" s="85">
        <v>16</v>
      </c>
      <c r="G100" s="85">
        <v>89</v>
      </c>
      <c r="H100" s="85">
        <v>781</v>
      </c>
      <c r="I100" s="85">
        <v>15</v>
      </c>
      <c r="J100" s="158">
        <f t="shared" si="33"/>
        <v>105</v>
      </c>
      <c r="K100" s="77">
        <f t="shared" si="29"/>
        <v>901</v>
      </c>
      <c r="L100" s="33">
        <f t="shared" si="30"/>
        <v>11.653718091009988</v>
      </c>
      <c r="M100" s="34">
        <f t="shared" si="31"/>
        <v>2</v>
      </c>
      <c r="N100" s="34" t="str">
        <f t="shared" si="32"/>
        <v>WASPADA</v>
      </c>
    </row>
    <row r="101" spans="1:14" x14ac:dyDescent="0.35">
      <c r="A101" s="31">
        <v>8</v>
      </c>
      <c r="B101" s="67">
        <v>6306</v>
      </c>
      <c r="C101" s="223" t="s">
        <v>603</v>
      </c>
      <c r="D101" s="67">
        <v>6306080</v>
      </c>
      <c r="E101" s="67" t="s">
        <v>646</v>
      </c>
      <c r="F101" s="85">
        <v>6</v>
      </c>
      <c r="G101" s="85">
        <v>70</v>
      </c>
      <c r="H101" s="85">
        <v>330</v>
      </c>
      <c r="I101" s="85">
        <v>13</v>
      </c>
      <c r="J101" s="158">
        <f t="shared" si="33"/>
        <v>76</v>
      </c>
      <c r="K101" s="77">
        <f t="shared" si="29"/>
        <v>419</v>
      </c>
      <c r="L101" s="33">
        <f t="shared" si="30"/>
        <v>18.138424821002385</v>
      </c>
      <c r="M101" s="34">
        <f t="shared" si="31"/>
        <v>1</v>
      </c>
      <c r="N101" s="34" t="str">
        <f t="shared" si="32"/>
        <v>RENTAN</v>
      </c>
    </row>
    <row r="102" spans="1:14" x14ac:dyDescent="0.35">
      <c r="A102" s="31">
        <v>9</v>
      </c>
      <c r="B102" s="67">
        <v>6306</v>
      </c>
      <c r="C102" s="223" t="s">
        <v>603</v>
      </c>
      <c r="D102" s="67">
        <v>6306090</v>
      </c>
      <c r="E102" s="67" t="s">
        <v>647</v>
      </c>
      <c r="F102" s="85">
        <v>32</v>
      </c>
      <c r="G102" s="85">
        <v>110</v>
      </c>
      <c r="H102" s="85">
        <v>2849</v>
      </c>
      <c r="I102" s="85">
        <v>41</v>
      </c>
      <c r="J102" s="158">
        <f t="shared" si="33"/>
        <v>142</v>
      </c>
      <c r="K102" s="77">
        <f t="shared" si="29"/>
        <v>3032</v>
      </c>
      <c r="L102" s="33">
        <f t="shared" si="30"/>
        <v>4.683377308707124</v>
      </c>
      <c r="M102" s="34">
        <f t="shared" si="31"/>
        <v>3</v>
      </c>
      <c r="N102" s="34" t="str">
        <f t="shared" si="32"/>
        <v>AMAN</v>
      </c>
    </row>
    <row r="103" spans="1:14" x14ac:dyDescent="0.35">
      <c r="A103" s="31">
        <v>10</v>
      </c>
      <c r="B103" s="67">
        <v>6306</v>
      </c>
      <c r="C103" s="223" t="s">
        <v>603</v>
      </c>
      <c r="D103" s="67">
        <v>6306091</v>
      </c>
      <c r="E103" s="67" t="s">
        <v>648</v>
      </c>
      <c r="F103" s="85">
        <v>23</v>
      </c>
      <c r="G103" s="85">
        <v>110</v>
      </c>
      <c r="H103" s="85">
        <v>379</v>
      </c>
      <c r="I103" s="85">
        <v>10</v>
      </c>
      <c r="J103" s="158">
        <f t="shared" si="33"/>
        <v>133</v>
      </c>
      <c r="K103" s="77">
        <f t="shared" si="29"/>
        <v>522</v>
      </c>
      <c r="L103" s="33">
        <f t="shared" si="30"/>
        <v>25.478927203065133</v>
      </c>
      <c r="M103" s="34">
        <f t="shared" si="31"/>
        <v>1</v>
      </c>
      <c r="N103" s="34" t="str">
        <f t="shared" si="32"/>
        <v>RENTAN</v>
      </c>
    </row>
    <row r="104" spans="1:14" x14ac:dyDescent="0.35">
      <c r="A104" s="31">
        <v>11</v>
      </c>
      <c r="B104" s="67">
        <v>6306</v>
      </c>
      <c r="C104" s="223" t="s">
        <v>603</v>
      </c>
      <c r="D104" s="67">
        <v>6306100</v>
      </c>
      <c r="E104" s="67" t="s">
        <v>649</v>
      </c>
      <c r="F104" s="85">
        <v>18</v>
      </c>
      <c r="G104" s="85">
        <v>263</v>
      </c>
      <c r="H104" s="85">
        <v>2190</v>
      </c>
      <c r="I104" s="85">
        <v>20</v>
      </c>
      <c r="J104" s="158">
        <f t="shared" si="33"/>
        <v>281</v>
      </c>
      <c r="K104" s="77">
        <f t="shared" si="29"/>
        <v>2491</v>
      </c>
      <c r="L104" s="33">
        <f t="shared" si="30"/>
        <v>11.28061019670815</v>
      </c>
      <c r="M104" s="34">
        <f t="shared" si="31"/>
        <v>2</v>
      </c>
      <c r="N104" s="34" t="str">
        <f t="shared" si="32"/>
        <v>WASPADA</v>
      </c>
    </row>
    <row r="105" spans="1:14" s="26" customFormat="1" x14ac:dyDescent="0.35">
      <c r="A105" s="32"/>
      <c r="B105" s="67"/>
      <c r="C105" s="31"/>
      <c r="D105" s="67"/>
      <c r="E105" s="67"/>
      <c r="F105" s="79">
        <f t="shared" ref="F105:K105" si="34">SUM(F94:F104)</f>
        <v>239</v>
      </c>
      <c r="G105" s="79">
        <f t="shared" si="34"/>
        <v>1694</v>
      </c>
      <c r="H105" s="79">
        <f t="shared" si="34"/>
        <v>12952</v>
      </c>
      <c r="I105" s="79">
        <f t="shared" si="34"/>
        <v>363</v>
      </c>
      <c r="J105" s="79">
        <f t="shared" si="34"/>
        <v>1933</v>
      </c>
      <c r="K105" s="79">
        <f t="shared" si="34"/>
        <v>15248</v>
      </c>
      <c r="L105" s="35">
        <f t="shared" si="30"/>
        <v>12.677072402938091</v>
      </c>
      <c r="M105" s="73">
        <f t="shared" si="31"/>
        <v>2</v>
      </c>
      <c r="N105" s="73" t="str">
        <f t="shared" si="32"/>
        <v>WASPADA</v>
      </c>
    </row>
    <row r="107" spans="1:14" ht="18.5" x14ac:dyDescent="0.45">
      <c r="A107" s="339" t="s">
        <v>817</v>
      </c>
      <c r="B107" s="339"/>
      <c r="C107" s="339"/>
      <c r="D107" s="339"/>
      <c r="E107" s="339"/>
      <c r="F107" s="339"/>
      <c r="G107" s="339"/>
      <c r="H107" s="339"/>
      <c r="I107" s="339"/>
      <c r="J107" s="339"/>
      <c r="K107" s="339"/>
      <c r="L107" s="339"/>
      <c r="M107" s="339"/>
      <c r="N107" s="339"/>
    </row>
    <row r="108" spans="1:14" x14ac:dyDescent="0.3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6"/>
    </row>
    <row r="109" spans="1:14" ht="15" customHeight="1" x14ac:dyDescent="0.35">
      <c r="A109" s="301" t="s">
        <v>1</v>
      </c>
      <c r="B109" s="336" t="s">
        <v>598</v>
      </c>
      <c r="C109" s="338" t="s">
        <v>808</v>
      </c>
      <c r="D109" s="336" t="s">
        <v>600</v>
      </c>
      <c r="E109" s="301" t="s">
        <v>601</v>
      </c>
      <c r="F109" s="335" t="s">
        <v>581</v>
      </c>
      <c r="G109" s="335" t="s">
        <v>582</v>
      </c>
      <c r="H109" s="335" t="s">
        <v>583</v>
      </c>
      <c r="I109" s="335" t="s">
        <v>584</v>
      </c>
      <c r="J109" s="335" t="s">
        <v>585</v>
      </c>
      <c r="K109" s="301" t="s">
        <v>586</v>
      </c>
      <c r="L109" s="301" t="s">
        <v>587</v>
      </c>
      <c r="M109" s="301"/>
      <c r="N109" s="301"/>
    </row>
    <row r="110" spans="1:14" s="25" customFormat="1" ht="91.5" customHeight="1" x14ac:dyDescent="0.35">
      <c r="A110" s="301"/>
      <c r="B110" s="337"/>
      <c r="C110" s="301"/>
      <c r="D110" s="337"/>
      <c r="E110" s="301"/>
      <c r="F110" s="336"/>
      <c r="G110" s="336"/>
      <c r="H110" s="336"/>
      <c r="I110" s="336"/>
      <c r="J110" s="335"/>
      <c r="K110" s="301"/>
      <c r="L110" s="30" t="s">
        <v>578</v>
      </c>
      <c r="M110" s="30" t="s">
        <v>576</v>
      </c>
      <c r="N110" s="30" t="s">
        <v>579</v>
      </c>
    </row>
    <row r="111" spans="1:14" x14ac:dyDescent="0.35">
      <c r="A111" s="31">
        <v>1</v>
      </c>
      <c r="B111" s="67">
        <v>6306</v>
      </c>
      <c r="C111" s="223" t="s">
        <v>603</v>
      </c>
      <c r="D111" s="67">
        <v>6306010</v>
      </c>
      <c r="E111" s="67" t="s">
        <v>639</v>
      </c>
      <c r="F111" s="85">
        <v>23</v>
      </c>
      <c r="G111" s="85">
        <v>190</v>
      </c>
      <c r="H111" s="85">
        <v>1027</v>
      </c>
      <c r="I111" s="85">
        <v>57</v>
      </c>
      <c r="J111" s="158">
        <f>F111+G111</f>
        <v>213</v>
      </c>
      <c r="K111" s="77">
        <f t="shared" ref="K111:K121" si="35">SUM(F111:I111)</f>
        <v>1297</v>
      </c>
      <c r="L111" s="33">
        <f t="shared" ref="L111:L122" si="36">IF(ISERROR((J111/K111)*100),0,((J111/K111)*100))</f>
        <v>16.422513492675407</v>
      </c>
      <c r="M111" s="34">
        <f t="shared" ref="M111:M122" si="37">IF(L111="","",IF(L111&lt;10,3,IF(L111&gt;15,1,2)))</f>
        <v>1</v>
      </c>
      <c r="N111" s="34" t="str">
        <f t="shared" ref="N111:N122" si="38">IF(L111="","",IF(L111&lt;10,"AMAN",IF(L111&gt;15,"RENTAN","WASPADA")))</f>
        <v>RENTAN</v>
      </c>
    </row>
    <row r="112" spans="1:14" x14ac:dyDescent="0.35">
      <c r="A112" s="31">
        <v>2</v>
      </c>
      <c r="B112" s="67">
        <v>6306</v>
      </c>
      <c r="C112" s="223" t="s">
        <v>603</v>
      </c>
      <c r="D112" s="67">
        <v>6306020</v>
      </c>
      <c r="E112" s="67" t="s">
        <v>640</v>
      </c>
      <c r="F112" s="85">
        <v>15</v>
      </c>
      <c r="G112" s="85">
        <v>103</v>
      </c>
      <c r="H112" s="85">
        <v>454</v>
      </c>
      <c r="I112" s="85">
        <v>3</v>
      </c>
      <c r="J112" s="158">
        <f t="shared" ref="J112:J121" si="39">F112+G112</f>
        <v>118</v>
      </c>
      <c r="K112" s="77">
        <f t="shared" si="35"/>
        <v>575</v>
      </c>
      <c r="L112" s="33">
        <f t="shared" si="36"/>
        <v>20.521739130434781</v>
      </c>
      <c r="M112" s="34">
        <f t="shared" si="37"/>
        <v>1</v>
      </c>
      <c r="N112" s="34" t="str">
        <f t="shared" si="38"/>
        <v>RENTAN</v>
      </c>
    </row>
    <row r="113" spans="1:14" x14ac:dyDescent="0.35">
      <c r="A113" s="31">
        <v>3</v>
      </c>
      <c r="B113" s="67">
        <v>6306</v>
      </c>
      <c r="C113" s="223" t="s">
        <v>603</v>
      </c>
      <c r="D113" s="67">
        <v>6306030</v>
      </c>
      <c r="E113" s="67" t="s">
        <v>641</v>
      </c>
      <c r="F113" s="85">
        <v>14</v>
      </c>
      <c r="G113" s="85">
        <v>134</v>
      </c>
      <c r="H113" s="85">
        <v>450</v>
      </c>
      <c r="I113" s="85">
        <v>20</v>
      </c>
      <c r="J113" s="158">
        <f t="shared" si="39"/>
        <v>148</v>
      </c>
      <c r="K113" s="77">
        <f t="shared" si="35"/>
        <v>618</v>
      </c>
      <c r="L113" s="33">
        <f t="shared" si="36"/>
        <v>23.948220064724918</v>
      </c>
      <c r="M113" s="34">
        <f t="shared" si="37"/>
        <v>1</v>
      </c>
      <c r="N113" s="34" t="str">
        <f t="shared" si="38"/>
        <v>RENTAN</v>
      </c>
    </row>
    <row r="114" spans="1:14" x14ac:dyDescent="0.35">
      <c r="A114" s="31">
        <v>4</v>
      </c>
      <c r="B114" s="67">
        <v>6306</v>
      </c>
      <c r="C114" s="223" t="s">
        <v>603</v>
      </c>
      <c r="D114" s="67">
        <v>6306040</v>
      </c>
      <c r="E114" s="67" t="s">
        <v>642</v>
      </c>
      <c r="F114" s="85">
        <v>31</v>
      </c>
      <c r="G114" s="85">
        <v>185</v>
      </c>
      <c r="H114" s="85">
        <v>794</v>
      </c>
      <c r="I114" s="85">
        <v>32</v>
      </c>
      <c r="J114" s="158">
        <f t="shared" si="39"/>
        <v>216</v>
      </c>
      <c r="K114" s="77">
        <f t="shared" si="35"/>
        <v>1042</v>
      </c>
      <c r="L114" s="33">
        <f t="shared" si="36"/>
        <v>20.72936660268714</v>
      </c>
      <c r="M114" s="34">
        <f t="shared" si="37"/>
        <v>1</v>
      </c>
      <c r="N114" s="34" t="str">
        <f t="shared" si="38"/>
        <v>RENTAN</v>
      </c>
    </row>
    <row r="115" spans="1:14" x14ac:dyDescent="0.35">
      <c r="A115" s="31">
        <v>5</v>
      </c>
      <c r="B115" s="67">
        <v>6306</v>
      </c>
      <c r="C115" s="223" t="s">
        <v>603</v>
      </c>
      <c r="D115" s="67">
        <v>6306050</v>
      </c>
      <c r="E115" s="67" t="s">
        <v>643</v>
      </c>
      <c r="F115" s="85">
        <v>39</v>
      </c>
      <c r="G115" s="85">
        <v>240</v>
      </c>
      <c r="H115" s="85">
        <v>2716</v>
      </c>
      <c r="I115" s="85">
        <v>102</v>
      </c>
      <c r="J115" s="158">
        <f t="shared" si="39"/>
        <v>279</v>
      </c>
      <c r="K115" s="77">
        <f t="shared" si="35"/>
        <v>3097</v>
      </c>
      <c r="L115" s="33">
        <f t="shared" si="36"/>
        <v>9.0087181143041644</v>
      </c>
      <c r="M115" s="34">
        <f t="shared" si="37"/>
        <v>3</v>
      </c>
      <c r="N115" s="34" t="str">
        <f t="shared" si="38"/>
        <v>AMAN</v>
      </c>
    </row>
    <row r="116" spans="1:14" x14ac:dyDescent="0.35">
      <c r="A116" s="31">
        <v>6</v>
      </c>
      <c r="B116" s="67">
        <v>6306</v>
      </c>
      <c r="C116" s="223" t="s">
        <v>603</v>
      </c>
      <c r="D116" s="67">
        <v>6306060</v>
      </c>
      <c r="E116" s="67" t="s">
        <v>644</v>
      </c>
      <c r="F116" s="85">
        <v>29</v>
      </c>
      <c r="G116" s="85">
        <v>103</v>
      </c>
      <c r="H116" s="85">
        <v>828</v>
      </c>
      <c r="I116" s="85">
        <v>49</v>
      </c>
      <c r="J116" s="158">
        <f t="shared" si="39"/>
        <v>132</v>
      </c>
      <c r="K116" s="77">
        <f t="shared" si="35"/>
        <v>1009</v>
      </c>
      <c r="L116" s="33">
        <f t="shared" si="36"/>
        <v>13.082259663032705</v>
      </c>
      <c r="M116" s="34">
        <f t="shared" si="37"/>
        <v>2</v>
      </c>
      <c r="N116" s="34" t="str">
        <f t="shared" si="38"/>
        <v>WASPADA</v>
      </c>
    </row>
    <row r="117" spans="1:14" x14ac:dyDescent="0.35">
      <c r="A117" s="31">
        <v>7</v>
      </c>
      <c r="B117" s="67">
        <v>6306</v>
      </c>
      <c r="C117" s="223" t="s">
        <v>603</v>
      </c>
      <c r="D117" s="67">
        <v>6306070</v>
      </c>
      <c r="E117" s="67" t="s">
        <v>645</v>
      </c>
      <c r="F117" s="85">
        <v>15</v>
      </c>
      <c r="G117" s="85">
        <v>89</v>
      </c>
      <c r="H117" s="85">
        <v>755</v>
      </c>
      <c r="I117" s="85">
        <v>17</v>
      </c>
      <c r="J117" s="158">
        <f t="shared" si="39"/>
        <v>104</v>
      </c>
      <c r="K117" s="77">
        <f t="shared" si="35"/>
        <v>876</v>
      </c>
      <c r="L117" s="33">
        <f t="shared" si="36"/>
        <v>11.87214611872146</v>
      </c>
      <c r="M117" s="34">
        <f t="shared" si="37"/>
        <v>2</v>
      </c>
      <c r="N117" s="34" t="str">
        <f t="shared" si="38"/>
        <v>WASPADA</v>
      </c>
    </row>
    <row r="118" spans="1:14" x14ac:dyDescent="0.35">
      <c r="A118" s="31">
        <v>8</v>
      </c>
      <c r="B118" s="67">
        <v>6306</v>
      </c>
      <c r="C118" s="223" t="s">
        <v>603</v>
      </c>
      <c r="D118" s="67">
        <v>6306080</v>
      </c>
      <c r="E118" s="67" t="s">
        <v>646</v>
      </c>
      <c r="F118" s="85">
        <v>9</v>
      </c>
      <c r="G118" s="85">
        <v>75</v>
      </c>
      <c r="H118" s="85">
        <v>319</v>
      </c>
      <c r="I118" s="85">
        <v>17</v>
      </c>
      <c r="J118" s="158">
        <f t="shared" si="39"/>
        <v>84</v>
      </c>
      <c r="K118" s="77">
        <f t="shared" si="35"/>
        <v>420</v>
      </c>
      <c r="L118" s="33">
        <f t="shared" si="36"/>
        <v>20</v>
      </c>
      <c r="M118" s="34">
        <f t="shared" si="37"/>
        <v>1</v>
      </c>
      <c r="N118" s="34" t="str">
        <f t="shared" si="38"/>
        <v>RENTAN</v>
      </c>
    </row>
    <row r="119" spans="1:14" x14ac:dyDescent="0.35">
      <c r="A119" s="31">
        <v>9</v>
      </c>
      <c r="B119" s="67">
        <v>6306</v>
      </c>
      <c r="C119" s="223" t="s">
        <v>603</v>
      </c>
      <c r="D119" s="67">
        <v>6306090</v>
      </c>
      <c r="E119" s="67" t="s">
        <v>647</v>
      </c>
      <c r="F119" s="85">
        <v>31</v>
      </c>
      <c r="G119" s="85">
        <v>122</v>
      </c>
      <c r="H119" s="85">
        <v>2787</v>
      </c>
      <c r="I119" s="85">
        <v>33</v>
      </c>
      <c r="J119" s="158">
        <f t="shared" si="39"/>
        <v>153</v>
      </c>
      <c r="K119" s="77">
        <f t="shared" si="35"/>
        <v>2973</v>
      </c>
      <c r="L119" s="33">
        <f t="shared" si="36"/>
        <v>5.1463168516649853</v>
      </c>
      <c r="M119" s="34">
        <f t="shared" si="37"/>
        <v>3</v>
      </c>
      <c r="N119" s="34" t="str">
        <f t="shared" si="38"/>
        <v>AMAN</v>
      </c>
    </row>
    <row r="120" spans="1:14" x14ac:dyDescent="0.35">
      <c r="A120" s="31">
        <v>10</v>
      </c>
      <c r="B120" s="67">
        <v>6306</v>
      </c>
      <c r="C120" s="223" t="s">
        <v>603</v>
      </c>
      <c r="D120" s="67">
        <v>6306091</v>
      </c>
      <c r="E120" s="67" t="s">
        <v>648</v>
      </c>
      <c r="F120" s="85">
        <v>14</v>
      </c>
      <c r="G120" s="85">
        <v>102</v>
      </c>
      <c r="H120" s="85">
        <v>349</v>
      </c>
      <c r="I120" s="85">
        <v>12</v>
      </c>
      <c r="J120" s="158">
        <f t="shared" si="39"/>
        <v>116</v>
      </c>
      <c r="K120" s="77">
        <f t="shared" si="35"/>
        <v>477</v>
      </c>
      <c r="L120" s="33">
        <f t="shared" si="36"/>
        <v>24.318658280922431</v>
      </c>
      <c r="M120" s="34">
        <f t="shared" si="37"/>
        <v>1</v>
      </c>
      <c r="N120" s="34" t="str">
        <f t="shared" si="38"/>
        <v>RENTAN</v>
      </c>
    </row>
    <row r="121" spans="1:14" x14ac:dyDescent="0.35">
      <c r="A121" s="31">
        <v>11</v>
      </c>
      <c r="B121" s="67">
        <v>6306</v>
      </c>
      <c r="C121" s="223" t="s">
        <v>603</v>
      </c>
      <c r="D121" s="67">
        <v>6306100</v>
      </c>
      <c r="E121" s="67" t="s">
        <v>649</v>
      </c>
      <c r="F121" s="85">
        <v>16</v>
      </c>
      <c r="G121" s="85">
        <v>254</v>
      </c>
      <c r="H121" s="85">
        <v>2102</v>
      </c>
      <c r="I121" s="85">
        <v>11</v>
      </c>
      <c r="J121" s="158">
        <f t="shared" si="39"/>
        <v>270</v>
      </c>
      <c r="K121" s="77">
        <f t="shared" si="35"/>
        <v>2383</v>
      </c>
      <c r="L121" s="33">
        <f t="shared" si="36"/>
        <v>11.330255979857323</v>
      </c>
      <c r="M121" s="34">
        <f t="shared" si="37"/>
        <v>2</v>
      </c>
      <c r="N121" s="34" t="str">
        <f t="shared" si="38"/>
        <v>WASPADA</v>
      </c>
    </row>
    <row r="122" spans="1:14" s="26" customFormat="1" x14ac:dyDescent="0.35">
      <c r="A122" s="32"/>
      <c r="B122" s="67"/>
      <c r="C122" s="31"/>
      <c r="D122" s="67"/>
      <c r="E122" s="67"/>
      <c r="F122" s="79">
        <f t="shared" ref="F122:K122" si="40">SUM(F111:F121)</f>
        <v>236</v>
      </c>
      <c r="G122" s="79">
        <f t="shared" si="40"/>
        <v>1597</v>
      </c>
      <c r="H122" s="79">
        <f t="shared" si="40"/>
        <v>12581</v>
      </c>
      <c r="I122" s="79">
        <f t="shared" si="40"/>
        <v>353</v>
      </c>
      <c r="J122" s="79">
        <f t="shared" si="40"/>
        <v>1833</v>
      </c>
      <c r="K122" s="79">
        <f t="shared" si="40"/>
        <v>14767</v>
      </c>
      <c r="L122" s="35">
        <f t="shared" si="36"/>
        <v>12.412812351865647</v>
      </c>
      <c r="M122" s="73">
        <f t="shared" si="37"/>
        <v>2</v>
      </c>
      <c r="N122" s="73" t="str">
        <f t="shared" si="38"/>
        <v>WASPADA</v>
      </c>
    </row>
    <row r="125" spans="1:14" ht="18.5" x14ac:dyDescent="0.45">
      <c r="A125" s="339" t="s">
        <v>816</v>
      </c>
      <c r="B125" s="339"/>
      <c r="C125" s="339"/>
      <c r="D125" s="339"/>
      <c r="E125" s="339"/>
      <c r="F125" s="339"/>
      <c r="G125" s="339"/>
      <c r="H125" s="339"/>
      <c r="I125" s="339"/>
      <c r="J125" s="339"/>
      <c r="K125" s="339"/>
      <c r="L125" s="339"/>
      <c r="M125" s="339"/>
      <c r="N125" s="339"/>
    </row>
    <row r="126" spans="1:14" x14ac:dyDescent="0.3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6"/>
    </row>
    <row r="127" spans="1:14" ht="15" customHeight="1" x14ac:dyDescent="0.35">
      <c r="A127" s="301" t="s">
        <v>1</v>
      </c>
      <c r="B127" s="336" t="s">
        <v>598</v>
      </c>
      <c r="C127" s="338" t="s">
        <v>808</v>
      </c>
      <c r="D127" s="336" t="s">
        <v>600</v>
      </c>
      <c r="E127" s="301" t="s">
        <v>601</v>
      </c>
      <c r="F127" s="335" t="s">
        <v>581</v>
      </c>
      <c r="G127" s="335" t="s">
        <v>582</v>
      </c>
      <c r="H127" s="335" t="s">
        <v>583</v>
      </c>
      <c r="I127" s="335" t="s">
        <v>584</v>
      </c>
      <c r="J127" s="335" t="s">
        <v>585</v>
      </c>
      <c r="K127" s="301" t="s">
        <v>586</v>
      </c>
      <c r="L127" s="301" t="s">
        <v>587</v>
      </c>
      <c r="M127" s="301"/>
      <c r="N127" s="301"/>
    </row>
    <row r="128" spans="1:14" s="25" customFormat="1" ht="91.5" customHeight="1" x14ac:dyDescent="0.35">
      <c r="A128" s="301"/>
      <c r="B128" s="337"/>
      <c r="C128" s="301"/>
      <c r="D128" s="337"/>
      <c r="E128" s="301"/>
      <c r="F128" s="336"/>
      <c r="G128" s="336"/>
      <c r="H128" s="336"/>
      <c r="I128" s="336"/>
      <c r="J128" s="335"/>
      <c r="K128" s="301"/>
      <c r="L128" s="30" t="s">
        <v>578</v>
      </c>
      <c r="M128" s="30" t="s">
        <v>576</v>
      </c>
      <c r="N128" s="30" t="s">
        <v>579</v>
      </c>
    </row>
    <row r="129" spans="1:14" x14ac:dyDescent="0.35">
      <c r="A129" s="31">
        <v>1</v>
      </c>
      <c r="B129" s="67">
        <v>6306</v>
      </c>
      <c r="C129" s="223" t="s">
        <v>603</v>
      </c>
      <c r="D129" s="67">
        <v>6306010</v>
      </c>
      <c r="E129" s="67" t="s">
        <v>639</v>
      </c>
      <c r="F129" s="85">
        <v>18</v>
      </c>
      <c r="G129" s="85">
        <v>180</v>
      </c>
      <c r="H129" s="85">
        <v>1091</v>
      </c>
      <c r="I129" s="85">
        <v>57</v>
      </c>
      <c r="J129" s="158">
        <f>F129+G129</f>
        <v>198</v>
      </c>
      <c r="K129" s="77">
        <f t="shared" ref="K129:K139" si="41">SUM(F129:I129)</f>
        <v>1346</v>
      </c>
      <c r="L129" s="33">
        <f t="shared" ref="L129:L140" si="42">IF(ISERROR((J129/K129)*100),0,((J129/K129)*100))</f>
        <v>14.710252600297178</v>
      </c>
      <c r="M129" s="34">
        <f t="shared" ref="M129:M140" si="43">IF(L129="","",IF(L129&lt;10,3,IF(L129&gt;15,1,2)))</f>
        <v>2</v>
      </c>
      <c r="N129" s="34" t="str">
        <f t="shared" ref="N129:N140" si="44">IF(L129="","",IF(L129&lt;10,"AMAN",IF(L129&gt;15,"RENTAN","WASPADA")))</f>
        <v>WASPADA</v>
      </c>
    </row>
    <row r="130" spans="1:14" x14ac:dyDescent="0.35">
      <c r="A130" s="31">
        <v>2</v>
      </c>
      <c r="B130" s="67">
        <v>6306</v>
      </c>
      <c r="C130" s="223" t="s">
        <v>603</v>
      </c>
      <c r="D130" s="67">
        <v>6306020</v>
      </c>
      <c r="E130" s="67" t="s">
        <v>640</v>
      </c>
      <c r="F130" s="85">
        <v>12</v>
      </c>
      <c r="G130" s="85">
        <v>111</v>
      </c>
      <c r="H130" s="85">
        <v>472</v>
      </c>
      <c r="I130" s="85">
        <v>3</v>
      </c>
      <c r="J130" s="158">
        <f t="shared" ref="J130:J139" si="45">F130+G130</f>
        <v>123</v>
      </c>
      <c r="K130" s="77">
        <f t="shared" si="41"/>
        <v>598</v>
      </c>
      <c r="L130" s="33">
        <f t="shared" si="42"/>
        <v>20.568561872909701</v>
      </c>
      <c r="M130" s="34">
        <f t="shared" si="43"/>
        <v>1</v>
      </c>
      <c r="N130" s="34" t="str">
        <f t="shared" si="44"/>
        <v>RENTAN</v>
      </c>
    </row>
    <row r="131" spans="1:14" x14ac:dyDescent="0.35">
      <c r="A131" s="31">
        <v>3</v>
      </c>
      <c r="B131" s="67">
        <v>6306</v>
      </c>
      <c r="C131" s="223" t="s">
        <v>603</v>
      </c>
      <c r="D131" s="67">
        <v>6306030</v>
      </c>
      <c r="E131" s="67" t="s">
        <v>641</v>
      </c>
      <c r="F131" s="85">
        <v>12</v>
      </c>
      <c r="G131" s="85">
        <v>136</v>
      </c>
      <c r="H131" s="85">
        <v>458</v>
      </c>
      <c r="I131" s="85">
        <v>22</v>
      </c>
      <c r="J131" s="158">
        <f t="shared" si="45"/>
        <v>148</v>
      </c>
      <c r="K131" s="77">
        <f t="shared" si="41"/>
        <v>628</v>
      </c>
      <c r="L131" s="33">
        <f t="shared" si="42"/>
        <v>23.566878980891719</v>
      </c>
      <c r="M131" s="34">
        <f t="shared" si="43"/>
        <v>1</v>
      </c>
      <c r="N131" s="34" t="str">
        <f t="shared" si="44"/>
        <v>RENTAN</v>
      </c>
    </row>
    <row r="132" spans="1:14" x14ac:dyDescent="0.35">
      <c r="A132" s="31">
        <v>4</v>
      </c>
      <c r="B132" s="67">
        <v>6306</v>
      </c>
      <c r="C132" s="223" t="s">
        <v>603</v>
      </c>
      <c r="D132" s="67">
        <v>6306040</v>
      </c>
      <c r="E132" s="67" t="s">
        <v>642</v>
      </c>
      <c r="F132" s="85">
        <v>29</v>
      </c>
      <c r="G132" s="85">
        <v>205</v>
      </c>
      <c r="H132" s="85">
        <v>801</v>
      </c>
      <c r="I132" s="85">
        <v>34</v>
      </c>
      <c r="J132" s="158">
        <f t="shared" si="45"/>
        <v>234</v>
      </c>
      <c r="K132" s="77">
        <f t="shared" si="41"/>
        <v>1069</v>
      </c>
      <c r="L132" s="33">
        <f t="shared" si="42"/>
        <v>21.889616463985032</v>
      </c>
      <c r="M132" s="34">
        <f t="shared" si="43"/>
        <v>1</v>
      </c>
      <c r="N132" s="34" t="str">
        <f t="shared" si="44"/>
        <v>RENTAN</v>
      </c>
    </row>
    <row r="133" spans="1:14" x14ac:dyDescent="0.35">
      <c r="A133" s="31">
        <v>5</v>
      </c>
      <c r="B133" s="67">
        <v>6306</v>
      </c>
      <c r="C133" s="223" t="s">
        <v>603</v>
      </c>
      <c r="D133" s="67">
        <v>6306050</v>
      </c>
      <c r="E133" s="67" t="s">
        <v>643</v>
      </c>
      <c r="F133" s="85">
        <v>35</v>
      </c>
      <c r="G133" s="85">
        <v>227</v>
      </c>
      <c r="H133" s="85">
        <v>2793</v>
      </c>
      <c r="I133" s="85">
        <v>112</v>
      </c>
      <c r="J133" s="158">
        <f t="shared" si="45"/>
        <v>262</v>
      </c>
      <c r="K133" s="77">
        <f t="shared" si="41"/>
        <v>3167</v>
      </c>
      <c r="L133" s="33">
        <f t="shared" si="42"/>
        <v>8.2728133880644137</v>
      </c>
      <c r="M133" s="34">
        <f t="shared" si="43"/>
        <v>3</v>
      </c>
      <c r="N133" s="34" t="str">
        <f t="shared" si="44"/>
        <v>AMAN</v>
      </c>
    </row>
    <row r="134" spans="1:14" x14ac:dyDescent="0.35">
      <c r="A134" s="31">
        <v>6</v>
      </c>
      <c r="B134" s="67">
        <v>6306</v>
      </c>
      <c r="C134" s="223" t="s">
        <v>603</v>
      </c>
      <c r="D134" s="67">
        <v>6306060</v>
      </c>
      <c r="E134" s="67" t="s">
        <v>644</v>
      </c>
      <c r="F134" s="85">
        <v>34</v>
      </c>
      <c r="G134" s="85">
        <v>100</v>
      </c>
      <c r="H134" s="85">
        <v>861</v>
      </c>
      <c r="I134" s="85">
        <v>53</v>
      </c>
      <c r="J134" s="158">
        <f t="shared" si="45"/>
        <v>134</v>
      </c>
      <c r="K134" s="77">
        <f t="shared" si="41"/>
        <v>1048</v>
      </c>
      <c r="L134" s="33">
        <f t="shared" si="42"/>
        <v>12.786259541984732</v>
      </c>
      <c r="M134" s="34">
        <f t="shared" si="43"/>
        <v>2</v>
      </c>
      <c r="N134" s="34" t="str">
        <f t="shared" si="44"/>
        <v>WASPADA</v>
      </c>
    </row>
    <row r="135" spans="1:14" x14ac:dyDescent="0.35">
      <c r="A135" s="31">
        <v>7</v>
      </c>
      <c r="B135" s="67">
        <v>6306</v>
      </c>
      <c r="C135" s="223" t="s">
        <v>603</v>
      </c>
      <c r="D135" s="67">
        <v>6306070</v>
      </c>
      <c r="E135" s="67" t="s">
        <v>645</v>
      </c>
      <c r="F135" s="85">
        <v>14</v>
      </c>
      <c r="G135" s="85">
        <v>85</v>
      </c>
      <c r="H135" s="85">
        <v>773</v>
      </c>
      <c r="I135" s="85">
        <v>18</v>
      </c>
      <c r="J135" s="158">
        <f t="shared" si="45"/>
        <v>99</v>
      </c>
      <c r="K135" s="77">
        <f t="shared" si="41"/>
        <v>890</v>
      </c>
      <c r="L135" s="33">
        <f t="shared" si="42"/>
        <v>11.123595505617978</v>
      </c>
      <c r="M135" s="34">
        <f t="shared" si="43"/>
        <v>2</v>
      </c>
      <c r="N135" s="34" t="str">
        <f t="shared" si="44"/>
        <v>WASPADA</v>
      </c>
    </row>
    <row r="136" spans="1:14" x14ac:dyDescent="0.35">
      <c r="A136" s="31">
        <v>8</v>
      </c>
      <c r="B136" s="67">
        <v>6306</v>
      </c>
      <c r="C136" s="223" t="s">
        <v>603</v>
      </c>
      <c r="D136" s="67">
        <v>6306080</v>
      </c>
      <c r="E136" s="67" t="s">
        <v>646</v>
      </c>
      <c r="F136" s="85">
        <v>7</v>
      </c>
      <c r="G136" s="85">
        <v>70</v>
      </c>
      <c r="H136" s="85">
        <v>325</v>
      </c>
      <c r="I136" s="85">
        <v>12</v>
      </c>
      <c r="J136" s="158">
        <f t="shared" si="45"/>
        <v>77</v>
      </c>
      <c r="K136" s="77">
        <f t="shared" si="41"/>
        <v>414</v>
      </c>
      <c r="L136" s="33">
        <f t="shared" si="42"/>
        <v>18.59903381642512</v>
      </c>
      <c r="M136" s="34">
        <f t="shared" si="43"/>
        <v>1</v>
      </c>
      <c r="N136" s="34" t="str">
        <f t="shared" si="44"/>
        <v>RENTAN</v>
      </c>
    </row>
    <row r="137" spans="1:14" x14ac:dyDescent="0.35">
      <c r="A137" s="31">
        <v>9</v>
      </c>
      <c r="B137" s="67">
        <v>6306</v>
      </c>
      <c r="C137" s="223" t="s">
        <v>603</v>
      </c>
      <c r="D137" s="67">
        <v>6306090</v>
      </c>
      <c r="E137" s="67" t="s">
        <v>647</v>
      </c>
      <c r="F137" s="85">
        <v>27</v>
      </c>
      <c r="G137" s="85">
        <v>132</v>
      </c>
      <c r="H137" s="85">
        <v>2783</v>
      </c>
      <c r="I137" s="85">
        <v>33</v>
      </c>
      <c r="J137" s="158">
        <f t="shared" si="45"/>
        <v>159</v>
      </c>
      <c r="K137" s="77">
        <f t="shared" si="41"/>
        <v>2975</v>
      </c>
      <c r="L137" s="33">
        <f t="shared" si="42"/>
        <v>5.344537815126051</v>
      </c>
      <c r="M137" s="34">
        <f t="shared" si="43"/>
        <v>3</v>
      </c>
      <c r="N137" s="34" t="str">
        <f t="shared" si="44"/>
        <v>AMAN</v>
      </c>
    </row>
    <row r="138" spans="1:14" x14ac:dyDescent="0.35">
      <c r="A138" s="31">
        <v>10</v>
      </c>
      <c r="B138" s="67">
        <v>6306</v>
      </c>
      <c r="C138" s="223" t="s">
        <v>603</v>
      </c>
      <c r="D138" s="67">
        <v>6306091</v>
      </c>
      <c r="E138" s="67" t="s">
        <v>648</v>
      </c>
      <c r="F138" s="85">
        <v>15</v>
      </c>
      <c r="G138" s="85">
        <v>107</v>
      </c>
      <c r="H138" s="85">
        <v>387</v>
      </c>
      <c r="I138" s="85">
        <v>8</v>
      </c>
      <c r="J138" s="158">
        <f t="shared" si="45"/>
        <v>122</v>
      </c>
      <c r="K138" s="77">
        <f t="shared" si="41"/>
        <v>517</v>
      </c>
      <c r="L138" s="33">
        <f t="shared" si="42"/>
        <v>23.597678916827853</v>
      </c>
      <c r="M138" s="34">
        <f t="shared" si="43"/>
        <v>1</v>
      </c>
      <c r="N138" s="34" t="str">
        <f t="shared" si="44"/>
        <v>RENTAN</v>
      </c>
    </row>
    <row r="139" spans="1:14" x14ac:dyDescent="0.35">
      <c r="A139" s="31">
        <v>11</v>
      </c>
      <c r="B139" s="67">
        <v>6306</v>
      </c>
      <c r="C139" s="223" t="s">
        <v>603</v>
      </c>
      <c r="D139" s="67">
        <v>6306100</v>
      </c>
      <c r="E139" s="67" t="s">
        <v>649</v>
      </c>
      <c r="F139" s="85">
        <v>20</v>
      </c>
      <c r="G139" s="85">
        <v>243</v>
      </c>
      <c r="H139" s="85">
        <v>2185</v>
      </c>
      <c r="I139" s="85">
        <v>7</v>
      </c>
      <c r="J139" s="158">
        <f t="shared" si="45"/>
        <v>263</v>
      </c>
      <c r="K139" s="77">
        <f t="shared" si="41"/>
        <v>2455</v>
      </c>
      <c r="L139" s="33">
        <f t="shared" si="42"/>
        <v>10.712830957230143</v>
      </c>
      <c r="M139" s="34">
        <f t="shared" si="43"/>
        <v>2</v>
      </c>
      <c r="N139" s="34" t="str">
        <f t="shared" si="44"/>
        <v>WASPADA</v>
      </c>
    </row>
    <row r="140" spans="1:14" s="26" customFormat="1" x14ac:dyDescent="0.35">
      <c r="A140" s="32"/>
      <c r="B140" s="67"/>
      <c r="C140" s="31"/>
      <c r="D140" s="67"/>
      <c r="E140" s="67"/>
      <c r="F140" s="79">
        <f t="shared" ref="F140:K140" si="46">SUM(F129:F139)</f>
        <v>223</v>
      </c>
      <c r="G140" s="79">
        <f t="shared" si="46"/>
        <v>1596</v>
      </c>
      <c r="H140" s="79">
        <f t="shared" si="46"/>
        <v>12929</v>
      </c>
      <c r="I140" s="79">
        <f t="shared" si="46"/>
        <v>359</v>
      </c>
      <c r="J140" s="79">
        <f t="shared" si="46"/>
        <v>1819</v>
      </c>
      <c r="K140" s="79">
        <f t="shared" si="46"/>
        <v>15107</v>
      </c>
      <c r="L140" s="35">
        <f t="shared" si="42"/>
        <v>12.040775799298338</v>
      </c>
      <c r="M140" s="73">
        <f t="shared" si="43"/>
        <v>2</v>
      </c>
      <c r="N140" s="73" t="str">
        <f t="shared" si="44"/>
        <v>WASPADA</v>
      </c>
    </row>
    <row r="143" spans="1:14" ht="18.5" x14ac:dyDescent="0.45">
      <c r="A143" s="339" t="s">
        <v>815</v>
      </c>
      <c r="B143" s="339"/>
      <c r="C143" s="339"/>
      <c r="D143" s="339"/>
      <c r="E143" s="339"/>
      <c r="F143" s="339"/>
      <c r="G143" s="339"/>
      <c r="H143" s="339"/>
      <c r="I143" s="339"/>
      <c r="J143" s="339"/>
      <c r="K143" s="339"/>
      <c r="L143" s="339"/>
      <c r="M143" s="339"/>
      <c r="N143" s="339"/>
    </row>
    <row r="144" spans="1:14" x14ac:dyDescent="0.35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6"/>
    </row>
    <row r="145" spans="1:14" ht="15" customHeight="1" x14ac:dyDescent="0.35">
      <c r="A145" s="301" t="s">
        <v>1</v>
      </c>
      <c r="B145" s="336" t="s">
        <v>598</v>
      </c>
      <c r="C145" s="338" t="s">
        <v>808</v>
      </c>
      <c r="D145" s="336" t="s">
        <v>600</v>
      </c>
      <c r="E145" s="301" t="s">
        <v>601</v>
      </c>
      <c r="F145" s="335" t="s">
        <v>581</v>
      </c>
      <c r="G145" s="335" t="s">
        <v>582</v>
      </c>
      <c r="H145" s="335" t="s">
        <v>583</v>
      </c>
      <c r="I145" s="335" t="s">
        <v>584</v>
      </c>
      <c r="J145" s="335" t="s">
        <v>585</v>
      </c>
      <c r="K145" s="301" t="s">
        <v>586</v>
      </c>
      <c r="L145" s="301" t="s">
        <v>587</v>
      </c>
      <c r="M145" s="301"/>
      <c r="N145" s="301"/>
    </row>
    <row r="146" spans="1:14" s="25" customFormat="1" ht="91.5" customHeight="1" x14ac:dyDescent="0.35">
      <c r="A146" s="301"/>
      <c r="B146" s="337"/>
      <c r="C146" s="301"/>
      <c r="D146" s="337"/>
      <c r="E146" s="301"/>
      <c r="F146" s="336"/>
      <c r="G146" s="336"/>
      <c r="H146" s="336"/>
      <c r="I146" s="336"/>
      <c r="J146" s="335"/>
      <c r="K146" s="301"/>
      <c r="L146" s="30" t="s">
        <v>578</v>
      </c>
      <c r="M146" s="30" t="s">
        <v>576</v>
      </c>
      <c r="N146" s="30" t="s">
        <v>579</v>
      </c>
    </row>
    <row r="147" spans="1:14" x14ac:dyDescent="0.35">
      <c r="A147" s="31">
        <v>1</v>
      </c>
      <c r="B147" s="67">
        <v>6306</v>
      </c>
      <c r="C147" s="223" t="s">
        <v>603</v>
      </c>
      <c r="D147" s="67">
        <v>6306010</v>
      </c>
      <c r="E147" s="67" t="s">
        <v>639</v>
      </c>
      <c r="F147" s="85">
        <v>19</v>
      </c>
      <c r="G147" s="85">
        <v>218</v>
      </c>
      <c r="H147" s="85">
        <v>1050</v>
      </c>
      <c r="I147" s="85">
        <v>62</v>
      </c>
      <c r="J147" s="158">
        <f>F147+G147</f>
        <v>237</v>
      </c>
      <c r="K147" s="77">
        <f t="shared" ref="K147:K157" si="47">SUM(F147:I147)</f>
        <v>1349</v>
      </c>
      <c r="L147" s="33">
        <f t="shared" ref="L147:L158" si="48">IF(ISERROR((J147/K147)*100),0,((J147/K147)*100))</f>
        <v>17.568569310600445</v>
      </c>
      <c r="M147" s="34">
        <f t="shared" ref="M147:M158" si="49">IF(L147="","",IF(L147&lt;10,3,IF(L147&gt;15,1,2)))</f>
        <v>1</v>
      </c>
      <c r="N147" s="34" t="str">
        <f t="shared" ref="N147:N158" si="50">IF(L147="","",IF(L147&lt;10,"AMAN",IF(L147&gt;15,"RENTAN","WASPADA")))</f>
        <v>RENTAN</v>
      </c>
    </row>
    <row r="148" spans="1:14" x14ac:dyDescent="0.35">
      <c r="A148" s="31">
        <v>2</v>
      </c>
      <c r="B148" s="67">
        <v>6306</v>
      </c>
      <c r="C148" s="223" t="s">
        <v>603</v>
      </c>
      <c r="D148" s="67">
        <v>6306020</v>
      </c>
      <c r="E148" s="67" t="s">
        <v>640</v>
      </c>
      <c r="F148" s="85">
        <v>11</v>
      </c>
      <c r="G148" s="85">
        <v>97</v>
      </c>
      <c r="H148" s="85">
        <v>493</v>
      </c>
      <c r="I148" s="85">
        <v>3</v>
      </c>
      <c r="J148" s="158">
        <f t="shared" ref="J148:J157" si="51">F148+G148</f>
        <v>108</v>
      </c>
      <c r="K148" s="77">
        <f t="shared" si="47"/>
        <v>604</v>
      </c>
      <c r="L148" s="33">
        <f t="shared" si="48"/>
        <v>17.880794701986755</v>
      </c>
      <c r="M148" s="34">
        <f t="shared" si="49"/>
        <v>1</v>
      </c>
      <c r="N148" s="34" t="str">
        <f t="shared" si="50"/>
        <v>RENTAN</v>
      </c>
    </row>
    <row r="149" spans="1:14" x14ac:dyDescent="0.35">
      <c r="A149" s="31">
        <v>3</v>
      </c>
      <c r="B149" s="67">
        <v>6306</v>
      </c>
      <c r="C149" s="223" t="s">
        <v>603</v>
      </c>
      <c r="D149" s="67">
        <v>6306030</v>
      </c>
      <c r="E149" s="67" t="s">
        <v>641</v>
      </c>
      <c r="F149" s="85">
        <v>9</v>
      </c>
      <c r="G149" s="85">
        <v>129</v>
      </c>
      <c r="H149" s="85">
        <v>456</v>
      </c>
      <c r="I149" s="85">
        <v>23</v>
      </c>
      <c r="J149" s="158">
        <f t="shared" si="51"/>
        <v>138</v>
      </c>
      <c r="K149" s="77">
        <f t="shared" si="47"/>
        <v>617</v>
      </c>
      <c r="L149" s="33">
        <f t="shared" si="48"/>
        <v>22.366288492706644</v>
      </c>
      <c r="M149" s="34">
        <f t="shared" si="49"/>
        <v>1</v>
      </c>
      <c r="N149" s="34" t="str">
        <f t="shared" si="50"/>
        <v>RENTAN</v>
      </c>
    </row>
    <row r="150" spans="1:14" x14ac:dyDescent="0.35">
      <c r="A150" s="31">
        <v>4</v>
      </c>
      <c r="B150" s="67">
        <v>6306</v>
      </c>
      <c r="C150" s="223" t="s">
        <v>603</v>
      </c>
      <c r="D150" s="67">
        <v>6306040</v>
      </c>
      <c r="E150" s="67" t="s">
        <v>642</v>
      </c>
      <c r="F150" s="85">
        <v>28</v>
      </c>
      <c r="G150" s="85">
        <v>234</v>
      </c>
      <c r="H150" s="85">
        <v>784</v>
      </c>
      <c r="I150" s="85">
        <v>31</v>
      </c>
      <c r="J150" s="158">
        <f t="shared" si="51"/>
        <v>262</v>
      </c>
      <c r="K150" s="77">
        <f t="shared" si="47"/>
        <v>1077</v>
      </c>
      <c r="L150" s="33">
        <f t="shared" si="48"/>
        <v>24.326833797585888</v>
      </c>
      <c r="M150" s="34">
        <f t="shared" si="49"/>
        <v>1</v>
      </c>
      <c r="N150" s="34" t="str">
        <f t="shared" si="50"/>
        <v>RENTAN</v>
      </c>
    </row>
    <row r="151" spans="1:14" x14ac:dyDescent="0.35">
      <c r="A151" s="31">
        <v>5</v>
      </c>
      <c r="B151" s="67">
        <v>6306</v>
      </c>
      <c r="C151" s="223" t="s">
        <v>603</v>
      </c>
      <c r="D151" s="67">
        <v>6306050</v>
      </c>
      <c r="E151" s="67" t="s">
        <v>643</v>
      </c>
      <c r="F151" s="85">
        <v>31</v>
      </c>
      <c r="G151" s="85">
        <v>216</v>
      </c>
      <c r="H151" s="85">
        <v>2784</v>
      </c>
      <c r="I151" s="85">
        <v>111</v>
      </c>
      <c r="J151" s="158">
        <f t="shared" si="51"/>
        <v>247</v>
      </c>
      <c r="K151" s="77">
        <f t="shared" si="47"/>
        <v>3142</v>
      </c>
      <c r="L151" s="33">
        <f t="shared" si="48"/>
        <v>7.8612348822406117</v>
      </c>
      <c r="M151" s="34">
        <f t="shared" si="49"/>
        <v>3</v>
      </c>
      <c r="N151" s="34" t="str">
        <f t="shared" si="50"/>
        <v>AMAN</v>
      </c>
    </row>
    <row r="152" spans="1:14" x14ac:dyDescent="0.35">
      <c r="A152" s="31">
        <v>6</v>
      </c>
      <c r="B152" s="67">
        <v>6306</v>
      </c>
      <c r="C152" s="223" t="s">
        <v>603</v>
      </c>
      <c r="D152" s="67">
        <v>6306060</v>
      </c>
      <c r="E152" s="67" t="s">
        <v>644</v>
      </c>
      <c r="F152" s="85">
        <v>32</v>
      </c>
      <c r="G152" s="85">
        <v>100</v>
      </c>
      <c r="H152" s="85">
        <v>851</v>
      </c>
      <c r="I152" s="85">
        <v>51</v>
      </c>
      <c r="J152" s="158">
        <f t="shared" si="51"/>
        <v>132</v>
      </c>
      <c r="K152" s="77">
        <f t="shared" si="47"/>
        <v>1034</v>
      </c>
      <c r="L152" s="33">
        <f t="shared" si="48"/>
        <v>12.76595744680851</v>
      </c>
      <c r="M152" s="34">
        <f t="shared" si="49"/>
        <v>2</v>
      </c>
      <c r="N152" s="34" t="str">
        <f t="shared" si="50"/>
        <v>WASPADA</v>
      </c>
    </row>
    <row r="153" spans="1:14" x14ac:dyDescent="0.35">
      <c r="A153" s="31">
        <v>7</v>
      </c>
      <c r="B153" s="67">
        <v>6306</v>
      </c>
      <c r="C153" s="223" t="s">
        <v>603</v>
      </c>
      <c r="D153" s="67">
        <v>6306070</v>
      </c>
      <c r="E153" s="67" t="s">
        <v>645</v>
      </c>
      <c r="F153" s="85">
        <v>15</v>
      </c>
      <c r="G153" s="85">
        <v>82</v>
      </c>
      <c r="H153" s="85">
        <v>779</v>
      </c>
      <c r="I153" s="85">
        <v>17</v>
      </c>
      <c r="J153" s="158">
        <f t="shared" si="51"/>
        <v>97</v>
      </c>
      <c r="K153" s="77">
        <f t="shared" si="47"/>
        <v>893</v>
      </c>
      <c r="L153" s="33">
        <f t="shared" si="48"/>
        <v>10.862262038073908</v>
      </c>
      <c r="M153" s="34">
        <f t="shared" si="49"/>
        <v>2</v>
      </c>
      <c r="N153" s="34" t="str">
        <f t="shared" si="50"/>
        <v>WASPADA</v>
      </c>
    </row>
    <row r="154" spans="1:14" x14ac:dyDescent="0.35">
      <c r="A154" s="31">
        <v>8</v>
      </c>
      <c r="B154" s="67">
        <v>6306</v>
      </c>
      <c r="C154" s="223" t="s">
        <v>603</v>
      </c>
      <c r="D154" s="67">
        <v>6306080</v>
      </c>
      <c r="E154" s="67" t="s">
        <v>646</v>
      </c>
      <c r="F154" s="85">
        <v>5</v>
      </c>
      <c r="G154" s="85">
        <v>66</v>
      </c>
      <c r="H154" s="85">
        <v>323</v>
      </c>
      <c r="I154" s="85">
        <v>12</v>
      </c>
      <c r="J154" s="158">
        <f t="shared" si="51"/>
        <v>71</v>
      </c>
      <c r="K154" s="77">
        <f t="shared" si="47"/>
        <v>406</v>
      </c>
      <c r="L154" s="33">
        <f t="shared" si="48"/>
        <v>17.487684729064039</v>
      </c>
      <c r="M154" s="34">
        <f t="shared" si="49"/>
        <v>1</v>
      </c>
      <c r="N154" s="34" t="str">
        <f t="shared" si="50"/>
        <v>RENTAN</v>
      </c>
    </row>
    <row r="155" spans="1:14" x14ac:dyDescent="0.35">
      <c r="A155" s="31">
        <v>9</v>
      </c>
      <c r="B155" s="67">
        <v>6306</v>
      </c>
      <c r="C155" s="223" t="s">
        <v>603</v>
      </c>
      <c r="D155" s="67">
        <v>6306090</v>
      </c>
      <c r="E155" s="67" t="s">
        <v>647</v>
      </c>
      <c r="F155" s="85">
        <v>23</v>
      </c>
      <c r="G155" s="85">
        <v>154</v>
      </c>
      <c r="H155" s="85">
        <v>2748</v>
      </c>
      <c r="I155" s="85">
        <v>38</v>
      </c>
      <c r="J155" s="158">
        <f t="shared" si="51"/>
        <v>177</v>
      </c>
      <c r="K155" s="77">
        <f t="shared" si="47"/>
        <v>2963</v>
      </c>
      <c r="L155" s="33">
        <f t="shared" si="48"/>
        <v>5.9736753290583868</v>
      </c>
      <c r="M155" s="34">
        <f t="shared" si="49"/>
        <v>3</v>
      </c>
      <c r="N155" s="34" t="str">
        <f t="shared" si="50"/>
        <v>AMAN</v>
      </c>
    </row>
    <row r="156" spans="1:14" x14ac:dyDescent="0.35">
      <c r="A156" s="31">
        <v>10</v>
      </c>
      <c r="B156" s="67">
        <v>6306</v>
      </c>
      <c r="C156" s="223" t="s">
        <v>603</v>
      </c>
      <c r="D156" s="67">
        <v>6306091</v>
      </c>
      <c r="E156" s="67" t="s">
        <v>648</v>
      </c>
      <c r="F156" s="85">
        <v>26</v>
      </c>
      <c r="G156" s="85">
        <v>104</v>
      </c>
      <c r="H156" s="85">
        <v>394</v>
      </c>
      <c r="I156" s="85">
        <v>8</v>
      </c>
      <c r="J156" s="158">
        <f t="shared" si="51"/>
        <v>130</v>
      </c>
      <c r="K156" s="77">
        <f t="shared" si="47"/>
        <v>532</v>
      </c>
      <c r="L156" s="33">
        <f t="shared" si="48"/>
        <v>24.436090225563909</v>
      </c>
      <c r="M156" s="34">
        <f t="shared" si="49"/>
        <v>1</v>
      </c>
      <c r="N156" s="34" t="str">
        <f t="shared" si="50"/>
        <v>RENTAN</v>
      </c>
    </row>
    <row r="157" spans="1:14" x14ac:dyDescent="0.35">
      <c r="A157" s="31">
        <v>11</v>
      </c>
      <c r="B157" s="67">
        <v>6306</v>
      </c>
      <c r="C157" s="223" t="s">
        <v>603</v>
      </c>
      <c r="D157" s="67">
        <v>6306100</v>
      </c>
      <c r="E157" s="67" t="s">
        <v>649</v>
      </c>
      <c r="F157" s="85">
        <v>18</v>
      </c>
      <c r="G157" s="85">
        <v>240</v>
      </c>
      <c r="H157" s="85">
        <v>2289</v>
      </c>
      <c r="I157" s="85">
        <v>4</v>
      </c>
      <c r="J157" s="158">
        <f t="shared" si="51"/>
        <v>258</v>
      </c>
      <c r="K157" s="77">
        <f t="shared" si="47"/>
        <v>2551</v>
      </c>
      <c r="L157" s="33">
        <f t="shared" si="48"/>
        <v>10.113680909447275</v>
      </c>
      <c r="M157" s="34">
        <f t="shared" si="49"/>
        <v>2</v>
      </c>
      <c r="N157" s="34" t="str">
        <f t="shared" si="50"/>
        <v>WASPADA</v>
      </c>
    </row>
    <row r="158" spans="1:14" s="26" customFormat="1" x14ac:dyDescent="0.35">
      <c r="A158" s="32"/>
      <c r="B158" s="67"/>
      <c r="C158" s="31"/>
      <c r="D158" s="67"/>
      <c r="E158" s="67"/>
      <c r="F158" s="79">
        <f t="shared" ref="F158:K158" si="52">SUM(F147:F157)</f>
        <v>217</v>
      </c>
      <c r="G158" s="79">
        <f t="shared" si="52"/>
        <v>1640</v>
      </c>
      <c r="H158" s="79">
        <f t="shared" si="52"/>
        <v>12951</v>
      </c>
      <c r="I158" s="79">
        <f t="shared" si="52"/>
        <v>360</v>
      </c>
      <c r="J158" s="79">
        <f t="shared" si="52"/>
        <v>1857</v>
      </c>
      <c r="K158" s="79">
        <f t="shared" si="52"/>
        <v>15168</v>
      </c>
      <c r="L158" s="35">
        <f t="shared" si="48"/>
        <v>12.242879746835444</v>
      </c>
      <c r="M158" s="73">
        <f t="shared" si="49"/>
        <v>2</v>
      </c>
      <c r="N158" s="73" t="str">
        <f t="shared" si="50"/>
        <v>WASPADA</v>
      </c>
    </row>
    <row r="161" spans="1:14" ht="18.5" x14ac:dyDescent="0.45">
      <c r="A161" s="339" t="s">
        <v>814</v>
      </c>
      <c r="B161" s="339"/>
      <c r="C161" s="339"/>
      <c r="D161" s="339"/>
      <c r="E161" s="339"/>
      <c r="F161" s="339"/>
      <c r="G161" s="339"/>
      <c r="H161" s="339"/>
      <c r="I161" s="339"/>
      <c r="J161" s="339"/>
      <c r="K161" s="339"/>
      <c r="L161" s="339"/>
      <c r="M161" s="339"/>
      <c r="N161" s="339"/>
    </row>
    <row r="162" spans="1:14" x14ac:dyDescent="0.35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6"/>
    </row>
    <row r="163" spans="1:14" ht="15" customHeight="1" x14ac:dyDescent="0.35">
      <c r="A163" s="301" t="s">
        <v>1</v>
      </c>
      <c r="B163" s="336" t="s">
        <v>598</v>
      </c>
      <c r="C163" s="338" t="s">
        <v>808</v>
      </c>
      <c r="D163" s="336" t="s">
        <v>600</v>
      </c>
      <c r="E163" s="301" t="s">
        <v>601</v>
      </c>
      <c r="F163" s="335" t="s">
        <v>581</v>
      </c>
      <c r="G163" s="335" t="s">
        <v>582</v>
      </c>
      <c r="H163" s="335" t="s">
        <v>583</v>
      </c>
      <c r="I163" s="335" t="s">
        <v>584</v>
      </c>
      <c r="J163" s="335" t="s">
        <v>585</v>
      </c>
      <c r="K163" s="301" t="s">
        <v>586</v>
      </c>
      <c r="L163" s="301" t="s">
        <v>587</v>
      </c>
      <c r="M163" s="301"/>
      <c r="N163" s="301"/>
    </row>
    <row r="164" spans="1:14" s="25" customFormat="1" ht="91.5" customHeight="1" x14ac:dyDescent="0.35">
      <c r="A164" s="301"/>
      <c r="B164" s="337"/>
      <c r="C164" s="301"/>
      <c r="D164" s="337"/>
      <c r="E164" s="301"/>
      <c r="F164" s="336"/>
      <c r="G164" s="336"/>
      <c r="H164" s="336"/>
      <c r="I164" s="336"/>
      <c r="J164" s="335"/>
      <c r="K164" s="301"/>
      <c r="L164" s="30" t="s">
        <v>578</v>
      </c>
      <c r="M164" s="30" t="s">
        <v>576</v>
      </c>
      <c r="N164" s="30" t="s">
        <v>579</v>
      </c>
    </row>
    <row r="165" spans="1:14" x14ac:dyDescent="0.35">
      <c r="A165" s="31">
        <v>1</v>
      </c>
      <c r="B165" s="67">
        <v>6306</v>
      </c>
      <c r="C165" s="223" t="s">
        <v>603</v>
      </c>
      <c r="D165" s="67">
        <v>6306010</v>
      </c>
      <c r="E165" s="67" t="s">
        <v>639</v>
      </c>
      <c r="F165" s="85">
        <v>23</v>
      </c>
      <c r="G165" s="85">
        <v>220</v>
      </c>
      <c r="H165" s="85">
        <v>1026</v>
      </c>
      <c r="I165" s="85">
        <v>63</v>
      </c>
      <c r="J165" s="158">
        <f>F165+G165</f>
        <v>243</v>
      </c>
      <c r="K165" s="77">
        <f t="shared" ref="K165:K175" si="53">SUM(F165:I165)</f>
        <v>1332</v>
      </c>
      <c r="L165" s="33">
        <f t="shared" ref="L165:L176" si="54">IF(ISERROR((J165/K165)*100),0,((J165/K165)*100))</f>
        <v>18.243243243243242</v>
      </c>
      <c r="M165" s="34">
        <f t="shared" ref="M165:M176" si="55">IF(L165="","",IF(L165&lt;10,3,IF(L165&gt;15,1,2)))</f>
        <v>1</v>
      </c>
      <c r="N165" s="34" t="str">
        <f t="shared" ref="N165:N176" si="56">IF(L165="","",IF(L165&lt;10,"AMAN",IF(L165&gt;15,"RENTAN","WASPADA")))</f>
        <v>RENTAN</v>
      </c>
    </row>
    <row r="166" spans="1:14" x14ac:dyDescent="0.35">
      <c r="A166" s="31">
        <v>2</v>
      </c>
      <c r="B166" s="67">
        <v>6306</v>
      </c>
      <c r="C166" s="223" t="s">
        <v>603</v>
      </c>
      <c r="D166" s="67">
        <v>6306020</v>
      </c>
      <c r="E166" s="67" t="s">
        <v>640</v>
      </c>
      <c r="F166" s="85">
        <v>12</v>
      </c>
      <c r="G166" s="85">
        <v>90</v>
      </c>
      <c r="H166" s="85">
        <v>486</v>
      </c>
      <c r="I166" s="85">
        <v>5</v>
      </c>
      <c r="J166" s="158">
        <f t="shared" ref="J166:J175" si="57">F166+G166</f>
        <v>102</v>
      </c>
      <c r="K166" s="77">
        <f t="shared" si="53"/>
        <v>593</v>
      </c>
      <c r="L166" s="33">
        <f t="shared" si="54"/>
        <v>17.200674536256326</v>
      </c>
      <c r="M166" s="34">
        <f t="shared" si="55"/>
        <v>1</v>
      </c>
      <c r="N166" s="34" t="str">
        <f t="shared" si="56"/>
        <v>RENTAN</v>
      </c>
    </row>
    <row r="167" spans="1:14" x14ac:dyDescent="0.35">
      <c r="A167" s="31">
        <v>3</v>
      </c>
      <c r="B167" s="67">
        <v>6306</v>
      </c>
      <c r="C167" s="223" t="s">
        <v>603</v>
      </c>
      <c r="D167" s="67">
        <v>6306030</v>
      </c>
      <c r="E167" s="67" t="s">
        <v>641</v>
      </c>
      <c r="F167" s="85">
        <v>15</v>
      </c>
      <c r="G167" s="85">
        <v>125</v>
      </c>
      <c r="H167" s="85">
        <v>459</v>
      </c>
      <c r="I167" s="85">
        <v>22</v>
      </c>
      <c r="J167" s="158">
        <f t="shared" si="57"/>
        <v>140</v>
      </c>
      <c r="K167" s="77">
        <f t="shared" si="53"/>
        <v>621</v>
      </c>
      <c r="L167" s="33">
        <f t="shared" si="54"/>
        <v>22.544283413848632</v>
      </c>
      <c r="M167" s="34">
        <f t="shared" si="55"/>
        <v>1</v>
      </c>
      <c r="N167" s="34" t="str">
        <f t="shared" si="56"/>
        <v>RENTAN</v>
      </c>
    </row>
    <row r="168" spans="1:14" x14ac:dyDescent="0.35">
      <c r="A168" s="31">
        <v>4</v>
      </c>
      <c r="B168" s="67">
        <v>6306</v>
      </c>
      <c r="C168" s="223" t="s">
        <v>603</v>
      </c>
      <c r="D168" s="67">
        <v>6306040</v>
      </c>
      <c r="E168" s="67" t="s">
        <v>642</v>
      </c>
      <c r="F168" s="85">
        <v>23</v>
      </c>
      <c r="G168" s="85">
        <v>233</v>
      </c>
      <c r="H168" s="85">
        <v>792</v>
      </c>
      <c r="I168" s="85">
        <v>35</v>
      </c>
      <c r="J168" s="158">
        <f t="shared" si="57"/>
        <v>256</v>
      </c>
      <c r="K168" s="77">
        <f t="shared" si="53"/>
        <v>1083</v>
      </c>
      <c r="L168" s="33">
        <f t="shared" si="54"/>
        <v>23.63804247460757</v>
      </c>
      <c r="M168" s="34">
        <f t="shared" si="55"/>
        <v>1</v>
      </c>
      <c r="N168" s="34" t="str">
        <f t="shared" si="56"/>
        <v>RENTAN</v>
      </c>
    </row>
    <row r="169" spans="1:14" x14ac:dyDescent="0.35">
      <c r="A169" s="31">
        <v>5</v>
      </c>
      <c r="B169" s="67">
        <v>6306</v>
      </c>
      <c r="C169" s="223" t="s">
        <v>603</v>
      </c>
      <c r="D169" s="67">
        <v>6306050</v>
      </c>
      <c r="E169" s="67" t="s">
        <v>643</v>
      </c>
      <c r="F169" s="85">
        <v>31</v>
      </c>
      <c r="G169" s="85">
        <v>196</v>
      </c>
      <c r="H169" s="85">
        <v>2786</v>
      </c>
      <c r="I169" s="85">
        <v>114</v>
      </c>
      <c r="J169" s="158">
        <f t="shared" si="57"/>
        <v>227</v>
      </c>
      <c r="K169" s="77">
        <f t="shared" si="53"/>
        <v>3127</v>
      </c>
      <c r="L169" s="33">
        <f t="shared" si="54"/>
        <v>7.2593540134314045</v>
      </c>
      <c r="M169" s="34">
        <f t="shared" si="55"/>
        <v>3</v>
      </c>
      <c r="N169" s="34" t="str">
        <f t="shared" si="56"/>
        <v>AMAN</v>
      </c>
    </row>
    <row r="170" spans="1:14" x14ac:dyDescent="0.35">
      <c r="A170" s="31">
        <v>6</v>
      </c>
      <c r="B170" s="67">
        <v>6306</v>
      </c>
      <c r="C170" s="223" t="s">
        <v>603</v>
      </c>
      <c r="D170" s="67">
        <v>6306060</v>
      </c>
      <c r="E170" s="67" t="s">
        <v>644</v>
      </c>
      <c r="F170" s="85">
        <v>32</v>
      </c>
      <c r="G170" s="85">
        <v>100</v>
      </c>
      <c r="H170" s="85">
        <v>840</v>
      </c>
      <c r="I170" s="85">
        <v>57</v>
      </c>
      <c r="J170" s="158">
        <f t="shared" si="57"/>
        <v>132</v>
      </c>
      <c r="K170" s="77">
        <f t="shared" si="53"/>
        <v>1029</v>
      </c>
      <c r="L170" s="33">
        <f t="shared" si="54"/>
        <v>12.827988338192419</v>
      </c>
      <c r="M170" s="34">
        <f t="shared" si="55"/>
        <v>2</v>
      </c>
      <c r="N170" s="34" t="str">
        <f t="shared" si="56"/>
        <v>WASPADA</v>
      </c>
    </row>
    <row r="171" spans="1:14" x14ac:dyDescent="0.35">
      <c r="A171" s="31">
        <v>7</v>
      </c>
      <c r="B171" s="67">
        <v>6306</v>
      </c>
      <c r="C171" s="223" t="s">
        <v>603</v>
      </c>
      <c r="D171" s="67">
        <v>6306070</v>
      </c>
      <c r="E171" s="67" t="s">
        <v>645</v>
      </c>
      <c r="F171" s="85">
        <v>14</v>
      </c>
      <c r="G171" s="85">
        <v>93</v>
      </c>
      <c r="H171" s="85">
        <v>755</v>
      </c>
      <c r="I171" s="85">
        <v>16</v>
      </c>
      <c r="J171" s="158">
        <f t="shared" si="57"/>
        <v>107</v>
      </c>
      <c r="K171" s="77">
        <f t="shared" si="53"/>
        <v>878</v>
      </c>
      <c r="L171" s="33">
        <f t="shared" si="54"/>
        <v>12.186788154897494</v>
      </c>
      <c r="M171" s="34">
        <f t="shared" si="55"/>
        <v>2</v>
      </c>
      <c r="N171" s="34" t="str">
        <f t="shared" si="56"/>
        <v>WASPADA</v>
      </c>
    </row>
    <row r="172" spans="1:14" x14ac:dyDescent="0.35">
      <c r="A172" s="31">
        <v>8</v>
      </c>
      <c r="B172" s="67">
        <v>6306</v>
      </c>
      <c r="C172" s="223" t="s">
        <v>603</v>
      </c>
      <c r="D172" s="67">
        <v>6306080</v>
      </c>
      <c r="E172" s="67" t="s">
        <v>646</v>
      </c>
      <c r="F172" s="85">
        <v>4</v>
      </c>
      <c r="G172" s="85">
        <v>62</v>
      </c>
      <c r="H172" s="85">
        <v>323</v>
      </c>
      <c r="I172" s="85">
        <v>15</v>
      </c>
      <c r="J172" s="158">
        <f t="shared" si="57"/>
        <v>66</v>
      </c>
      <c r="K172" s="77">
        <f t="shared" si="53"/>
        <v>404</v>
      </c>
      <c r="L172" s="33">
        <f t="shared" si="54"/>
        <v>16.336633663366339</v>
      </c>
      <c r="M172" s="34">
        <f t="shared" si="55"/>
        <v>1</v>
      </c>
      <c r="N172" s="34" t="str">
        <f t="shared" si="56"/>
        <v>RENTAN</v>
      </c>
    </row>
    <row r="173" spans="1:14" x14ac:dyDescent="0.35">
      <c r="A173" s="31">
        <v>9</v>
      </c>
      <c r="B173" s="67">
        <v>6306</v>
      </c>
      <c r="C173" s="223" t="s">
        <v>603</v>
      </c>
      <c r="D173" s="67">
        <v>6306090</v>
      </c>
      <c r="E173" s="67" t="s">
        <v>647</v>
      </c>
      <c r="F173" s="85">
        <v>26</v>
      </c>
      <c r="G173" s="85">
        <v>155</v>
      </c>
      <c r="H173" s="85">
        <v>2699</v>
      </c>
      <c r="I173" s="85">
        <v>46</v>
      </c>
      <c r="J173" s="158">
        <f t="shared" si="57"/>
        <v>181</v>
      </c>
      <c r="K173" s="77">
        <f t="shared" si="53"/>
        <v>2926</v>
      </c>
      <c r="L173" s="33">
        <f t="shared" si="54"/>
        <v>6.1859193438140805</v>
      </c>
      <c r="M173" s="34">
        <f t="shared" si="55"/>
        <v>3</v>
      </c>
      <c r="N173" s="34" t="str">
        <f t="shared" si="56"/>
        <v>AMAN</v>
      </c>
    </row>
    <row r="174" spans="1:14" x14ac:dyDescent="0.35">
      <c r="A174" s="31">
        <v>10</v>
      </c>
      <c r="B174" s="67">
        <v>6306</v>
      </c>
      <c r="C174" s="223" t="s">
        <v>603</v>
      </c>
      <c r="D174" s="67">
        <v>6306091</v>
      </c>
      <c r="E174" s="67" t="s">
        <v>648</v>
      </c>
      <c r="F174" s="85">
        <v>20</v>
      </c>
      <c r="G174" s="85">
        <v>98</v>
      </c>
      <c r="H174" s="85">
        <v>405</v>
      </c>
      <c r="I174" s="85">
        <v>9</v>
      </c>
      <c r="J174" s="158">
        <f t="shared" si="57"/>
        <v>118</v>
      </c>
      <c r="K174" s="77">
        <f t="shared" si="53"/>
        <v>532</v>
      </c>
      <c r="L174" s="33">
        <f t="shared" si="54"/>
        <v>22.180451127819548</v>
      </c>
      <c r="M174" s="34">
        <f t="shared" si="55"/>
        <v>1</v>
      </c>
      <c r="N174" s="34" t="str">
        <f t="shared" si="56"/>
        <v>RENTAN</v>
      </c>
    </row>
    <row r="175" spans="1:14" x14ac:dyDescent="0.35">
      <c r="A175" s="31">
        <v>11</v>
      </c>
      <c r="B175" s="67">
        <v>6306</v>
      </c>
      <c r="C175" s="223" t="s">
        <v>603</v>
      </c>
      <c r="D175" s="67">
        <v>6306100</v>
      </c>
      <c r="E175" s="67" t="s">
        <v>649</v>
      </c>
      <c r="F175" s="85">
        <v>17</v>
      </c>
      <c r="G175" s="85">
        <v>234</v>
      </c>
      <c r="H175" s="85">
        <v>2300</v>
      </c>
      <c r="I175" s="85">
        <v>5</v>
      </c>
      <c r="J175" s="158">
        <f t="shared" si="57"/>
        <v>251</v>
      </c>
      <c r="K175" s="77">
        <f t="shared" si="53"/>
        <v>2556</v>
      </c>
      <c r="L175" s="33">
        <f t="shared" si="54"/>
        <v>9.8200312989045386</v>
      </c>
      <c r="M175" s="34">
        <f t="shared" si="55"/>
        <v>3</v>
      </c>
      <c r="N175" s="34" t="str">
        <f t="shared" si="56"/>
        <v>AMAN</v>
      </c>
    </row>
    <row r="176" spans="1:14" s="26" customFormat="1" x14ac:dyDescent="0.35">
      <c r="A176" s="32"/>
      <c r="B176" s="67"/>
      <c r="C176" s="31"/>
      <c r="D176" s="67"/>
      <c r="E176" s="67"/>
      <c r="F176" s="79">
        <f t="shared" ref="F176:K176" si="58">SUM(F165:F175)</f>
        <v>217</v>
      </c>
      <c r="G176" s="79">
        <f t="shared" si="58"/>
        <v>1606</v>
      </c>
      <c r="H176" s="79">
        <f t="shared" si="58"/>
        <v>12871</v>
      </c>
      <c r="I176" s="79">
        <f t="shared" si="58"/>
        <v>387</v>
      </c>
      <c r="J176" s="79">
        <f t="shared" si="58"/>
        <v>1823</v>
      </c>
      <c r="K176" s="79">
        <f t="shared" si="58"/>
        <v>15081</v>
      </c>
      <c r="L176" s="35">
        <f t="shared" si="54"/>
        <v>12.088057821099396</v>
      </c>
      <c r="M176" s="73">
        <f t="shared" si="55"/>
        <v>2</v>
      </c>
      <c r="N176" s="73" t="str">
        <f t="shared" si="56"/>
        <v>WASPADA</v>
      </c>
    </row>
    <row r="179" spans="1:14" ht="18.5" x14ac:dyDescent="0.45">
      <c r="A179" s="339" t="s">
        <v>813</v>
      </c>
      <c r="B179" s="339"/>
      <c r="C179" s="339"/>
      <c r="D179" s="339"/>
      <c r="E179" s="339"/>
      <c r="F179" s="339"/>
      <c r="G179" s="339"/>
      <c r="H179" s="339"/>
      <c r="I179" s="339"/>
      <c r="J179" s="339"/>
      <c r="K179" s="339"/>
      <c r="L179" s="339"/>
      <c r="M179" s="339"/>
      <c r="N179" s="339"/>
    </row>
    <row r="180" spans="1:14" x14ac:dyDescent="0.35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6"/>
    </row>
    <row r="181" spans="1:14" ht="15" customHeight="1" x14ac:dyDescent="0.35">
      <c r="A181" s="301" t="s">
        <v>1</v>
      </c>
      <c r="B181" s="336" t="s">
        <v>598</v>
      </c>
      <c r="C181" s="338" t="s">
        <v>808</v>
      </c>
      <c r="D181" s="336" t="s">
        <v>600</v>
      </c>
      <c r="E181" s="301" t="s">
        <v>601</v>
      </c>
      <c r="F181" s="335" t="s">
        <v>581</v>
      </c>
      <c r="G181" s="335" t="s">
        <v>582</v>
      </c>
      <c r="H181" s="335" t="s">
        <v>583</v>
      </c>
      <c r="I181" s="335" t="s">
        <v>584</v>
      </c>
      <c r="J181" s="335" t="s">
        <v>585</v>
      </c>
      <c r="K181" s="301" t="s">
        <v>586</v>
      </c>
      <c r="L181" s="301" t="s">
        <v>587</v>
      </c>
      <c r="M181" s="301"/>
      <c r="N181" s="301"/>
    </row>
    <row r="182" spans="1:14" s="25" customFormat="1" ht="91.5" customHeight="1" x14ac:dyDescent="0.35">
      <c r="A182" s="301"/>
      <c r="B182" s="337"/>
      <c r="C182" s="301"/>
      <c r="D182" s="337"/>
      <c r="E182" s="301"/>
      <c r="F182" s="336"/>
      <c r="G182" s="336"/>
      <c r="H182" s="336"/>
      <c r="I182" s="336"/>
      <c r="J182" s="335"/>
      <c r="K182" s="301"/>
      <c r="L182" s="30" t="s">
        <v>578</v>
      </c>
      <c r="M182" s="30" t="s">
        <v>576</v>
      </c>
      <c r="N182" s="30" t="s">
        <v>579</v>
      </c>
    </row>
    <row r="183" spans="1:14" x14ac:dyDescent="0.35">
      <c r="A183" s="31">
        <v>1</v>
      </c>
      <c r="B183" s="67">
        <v>6306</v>
      </c>
      <c r="C183" s="223" t="s">
        <v>603</v>
      </c>
      <c r="D183" s="67">
        <v>6306010</v>
      </c>
      <c r="E183" s="67" t="s">
        <v>639</v>
      </c>
      <c r="F183" s="85">
        <v>22</v>
      </c>
      <c r="G183" s="85">
        <v>184</v>
      </c>
      <c r="H183" s="85">
        <v>869</v>
      </c>
      <c r="I183" s="85">
        <v>55</v>
      </c>
      <c r="J183" s="158">
        <f>F183+G183</f>
        <v>206</v>
      </c>
      <c r="K183" s="77">
        <f t="shared" ref="K183:K193" si="59">SUM(F183:I183)</f>
        <v>1130</v>
      </c>
      <c r="L183" s="33">
        <f t="shared" ref="L183:L194" si="60">IF(ISERROR((J183/K183)*100),0,((J183/K183)*100))</f>
        <v>18.230088495575224</v>
      </c>
      <c r="M183" s="34">
        <f t="shared" ref="M183:M194" si="61">IF(L183="","",IF(L183&lt;10,3,IF(L183&gt;15,1,2)))</f>
        <v>1</v>
      </c>
      <c r="N183" s="34" t="str">
        <f t="shared" ref="N183:N194" si="62">IF(L183="","",IF(L183&lt;10,"AMAN",IF(L183&gt;15,"RENTAN","WASPADA")))</f>
        <v>RENTAN</v>
      </c>
    </row>
    <row r="184" spans="1:14" x14ac:dyDescent="0.35">
      <c r="A184" s="31">
        <v>2</v>
      </c>
      <c r="B184" s="67">
        <v>6306</v>
      </c>
      <c r="C184" s="223" t="s">
        <v>603</v>
      </c>
      <c r="D184" s="67">
        <v>6306020</v>
      </c>
      <c r="E184" s="67" t="s">
        <v>640</v>
      </c>
      <c r="F184" s="85">
        <v>15</v>
      </c>
      <c r="G184" s="85">
        <v>81</v>
      </c>
      <c r="H184" s="85">
        <v>371</v>
      </c>
      <c r="I184" s="85">
        <v>4</v>
      </c>
      <c r="J184" s="158">
        <f t="shared" ref="J184:J193" si="63">F184+G184</f>
        <v>96</v>
      </c>
      <c r="K184" s="77">
        <f t="shared" si="59"/>
        <v>471</v>
      </c>
      <c r="L184" s="33">
        <f t="shared" si="60"/>
        <v>20.382165605095544</v>
      </c>
      <c r="M184" s="34">
        <f t="shared" si="61"/>
        <v>1</v>
      </c>
      <c r="N184" s="34" t="str">
        <f t="shared" si="62"/>
        <v>RENTAN</v>
      </c>
    </row>
    <row r="185" spans="1:14" x14ac:dyDescent="0.35">
      <c r="A185" s="31">
        <v>3</v>
      </c>
      <c r="B185" s="67">
        <v>6306</v>
      </c>
      <c r="C185" s="223" t="s">
        <v>603</v>
      </c>
      <c r="D185" s="67">
        <v>6306030</v>
      </c>
      <c r="E185" s="67" t="s">
        <v>641</v>
      </c>
      <c r="F185" s="85">
        <v>13</v>
      </c>
      <c r="G185" s="85">
        <v>120</v>
      </c>
      <c r="H185" s="85">
        <v>376</v>
      </c>
      <c r="I185" s="85">
        <v>22</v>
      </c>
      <c r="J185" s="158">
        <f t="shared" si="63"/>
        <v>133</v>
      </c>
      <c r="K185" s="77">
        <f t="shared" si="59"/>
        <v>531</v>
      </c>
      <c r="L185" s="33">
        <f t="shared" si="60"/>
        <v>25.04708097928437</v>
      </c>
      <c r="M185" s="34">
        <f t="shared" si="61"/>
        <v>1</v>
      </c>
      <c r="N185" s="34" t="str">
        <f t="shared" si="62"/>
        <v>RENTAN</v>
      </c>
    </row>
    <row r="186" spans="1:14" x14ac:dyDescent="0.35">
      <c r="A186" s="31">
        <v>4</v>
      </c>
      <c r="B186" s="67">
        <v>6306</v>
      </c>
      <c r="C186" s="223" t="s">
        <v>603</v>
      </c>
      <c r="D186" s="67">
        <v>6306040</v>
      </c>
      <c r="E186" s="67" t="s">
        <v>642</v>
      </c>
      <c r="F186" s="85">
        <v>25</v>
      </c>
      <c r="G186" s="85">
        <v>204</v>
      </c>
      <c r="H186" s="85">
        <v>679</v>
      </c>
      <c r="I186" s="85">
        <v>33</v>
      </c>
      <c r="J186" s="158">
        <f t="shared" si="63"/>
        <v>229</v>
      </c>
      <c r="K186" s="77">
        <f t="shared" si="59"/>
        <v>941</v>
      </c>
      <c r="L186" s="33">
        <f t="shared" si="60"/>
        <v>24.335812964930923</v>
      </c>
      <c r="M186" s="34">
        <f t="shared" si="61"/>
        <v>1</v>
      </c>
      <c r="N186" s="34" t="str">
        <f t="shared" si="62"/>
        <v>RENTAN</v>
      </c>
    </row>
    <row r="187" spans="1:14" x14ac:dyDescent="0.35">
      <c r="A187" s="31">
        <v>5</v>
      </c>
      <c r="B187" s="67">
        <v>6306</v>
      </c>
      <c r="C187" s="223" t="s">
        <v>603</v>
      </c>
      <c r="D187" s="67">
        <v>6306050</v>
      </c>
      <c r="E187" s="67" t="s">
        <v>643</v>
      </c>
      <c r="F187" s="85">
        <v>25</v>
      </c>
      <c r="G187" s="85">
        <v>192</v>
      </c>
      <c r="H187" s="85">
        <v>2366</v>
      </c>
      <c r="I187" s="85">
        <v>113</v>
      </c>
      <c r="J187" s="158">
        <f t="shared" si="63"/>
        <v>217</v>
      </c>
      <c r="K187" s="77">
        <f t="shared" si="59"/>
        <v>2696</v>
      </c>
      <c r="L187" s="33">
        <f t="shared" si="60"/>
        <v>8.0489614243323437</v>
      </c>
      <c r="M187" s="34">
        <f t="shared" si="61"/>
        <v>3</v>
      </c>
      <c r="N187" s="34" t="str">
        <f t="shared" si="62"/>
        <v>AMAN</v>
      </c>
    </row>
    <row r="188" spans="1:14" x14ac:dyDescent="0.35">
      <c r="A188" s="31">
        <v>6</v>
      </c>
      <c r="B188" s="67">
        <v>6306</v>
      </c>
      <c r="C188" s="223" t="s">
        <v>603</v>
      </c>
      <c r="D188" s="67">
        <v>6306060</v>
      </c>
      <c r="E188" s="67" t="s">
        <v>644</v>
      </c>
      <c r="F188" s="85">
        <v>31</v>
      </c>
      <c r="G188" s="85">
        <v>80</v>
      </c>
      <c r="H188" s="85">
        <v>731</v>
      </c>
      <c r="I188" s="85">
        <v>42</v>
      </c>
      <c r="J188" s="158">
        <f t="shared" si="63"/>
        <v>111</v>
      </c>
      <c r="K188" s="77">
        <f t="shared" si="59"/>
        <v>884</v>
      </c>
      <c r="L188" s="33">
        <f t="shared" si="60"/>
        <v>12.55656108597285</v>
      </c>
      <c r="M188" s="34">
        <f t="shared" si="61"/>
        <v>2</v>
      </c>
      <c r="N188" s="34" t="str">
        <f t="shared" si="62"/>
        <v>WASPADA</v>
      </c>
    </row>
    <row r="189" spans="1:14" x14ac:dyDescent="0.35">
      <c r="A189" s="31">
        <v>7</v>
      </c>
      <c r="B189" s="67">
        <v>6306</v>
      </c>
      <c r="C189" s="223" t="s">
        <v>603</v>
      </c>
      <c r="D189" s="67">
        <v>6306070</v>
      </c>
      <c r="E189" s="67" t="s">
        <v>645</v>
      </c>
      <c r="F189" s="85">
        <v>14</v>
      </c>
      <c r="G189" s="85">
        <v>83</v>
      </c>
      <c r="H189" s="85">
        <v>621</v>
      </c>
      <c r="I189" s="85">
        <v>11</v>
      </c>
      <c r="J189" s="158">
        <f t="shared" si="63"/>
        <v>97</v>
      </c>
      <c r="K189" s="77">
        <f t="shared" si="59"/>
        <v>729</v>
      </c>
      <c r="L189" s="33">
        <f t="shared" si="60"/>
        <v>13.305898491083676</v>
      </c>
      <c r="M189" s="34">
        <f t="shared" si="61"/>
        <v>2</v>
      </c>
      <c r="N189" s="34" t="str">
        <f t="shared" si="62"/>
        <v>WASPADA</v>
      </c>
    </row>
    <row r="190" spans="1:14" x14ac:dyDescent="0.35">
      <c r="A190" s="31">
        <v>8</v>
      </c>
      <c r="B190" s="67">
        <v>6306</v>
      </c>
      <c r="C190" s="223" t="s">
        <v>603</v>
      </c>
      <c r="D190" s="67">
        <v>6306080</v>
      </c>
      <c r="E190" s="67" t="s">
        <v>646</v>
      </c>
      <c r="F190" s="85">
        <v>3</v>
      </c>
      <c r="G190" s="85">
        <v>67</v>
      </c>
      <c r="H190" s="85">
        <v>263</v>
      </c>
      <c r="I190" s="85">
        <v>11</v>
      </c>
      <c r="J190" s="158">
        <f t="shared" si="63"/>
        <v>70</v>
      </c>
      <c r="K190" s="77">
        <f t="shared" si="59"/>
        <v>344</v>
      </c>
      <c r="L190" s="33">
        <f t="shared" si="60"/>
        <v>20.348837209302324</v>
      </c>
      <c r="M190" s="34">
        <f t="shared" si="61"/>
        <v>1</v>
      </c>
      <c r="N190" s="34" t="str">
        <f t="shared" si="62"/>
        <v>RENTAN</v>
      </c>
    </row>
    <row r="191" spans="1:14" x14ac:dyDescent="0.35">
      <c r="A191" s="31">
        <v>9</v>
      </c>
      <c r="B191" s="67">
        <v>6306</v>
      </c>
      <c r="C191" s="223" t="s">
        <v>603</v>
      </c>
      <c r="D191" s="67">
        <v>6306090</v>
      </c>
      <c r="E191" s="67" t="s">
        <v>647</v>
      </c>
      <c r="F191" s="85">
        <v>19</v>
      </c>
      <c r="G191" s="85">
        <v>117</v>
      </c>
      <c r="H191" s="85">
        <v>2307</v>
      </c>
      <c r="I191" s="85">
        <v>38</v>
      </c>
      <c r="J191" s="158">
        <f t="shared" si="63"/>
        <v>136</v>
      </c>
      <c r="K191" s="77">
        <f t="shared" si="59"/>
        <v>2481</v>
      </c>
      <c r="L191" s="33">
        <f t="shared" si="60"/>
        <v>5.4816606207174523</v>
      </c>
      <c r="M191" s="34">
        <f t="shared" si="61"/>
        <v>3</v>
      </c>
      <c r="N191" s="34" t="str">
        <f t="shared" si="62"/>
        <v>AMAN</v>
      </c>
    </row>
    <row r="192" spans="1:14" x14ac:dyDescent="0.35">
      <c r="A192" s="31">
        <v>10</v>
      </c>
      <c r="B192" s="67">
        <v>6306</v>
      </c>
      <c r="C192" s="223" t="s">
        <v>603</v>
      </c>
      <c r="D192" s="67">
        <v>6306091</v>
      </c>
      <c r="E192" s="67" t="s">
        <v>648</v>
      </c>
      <c r="F192" s="85">
        <v>17</v>
      </c>
      <c r="G192" s="85">
        <v>88</v>
      </c>
      <c r="H192" s="85">
        <v>354</v>
      </c>
      <c r="I192" s="85">
        <v>4</v>
      </c>
      <c r="J192" s="158">
        <f t="shared" si="63"/>
        <v>105</v>
      </c>
      <c r="K192" s="77">
        <f t="shared" si="59"/>
        <v>463</v>
      </c>
      <c r="L192" s="33">
        <f t="shared" si="60"/>
        <v>22.678185745140389</v>
      </c>
      <c r="M192" s="34">
        <f t="shared" si="61"/>
        <v>1</v>
      </c>
      <c r="N192" s="34" t="str">
        <f t="shared" si="62"/>
        <v>RENTAN</v>
      </c>
    </row>
    <row r="193" spans="1:14" x14ac:dyDescent="0.35">
      <c r="A193" s="31">
        <v>11</v>
      </c>
      <c r="B193" s="67">
        <v>6306</v>
      </c>
      <c r="C193" s="223" t="s">
        <v>603</v>
      </c>
      <c r="D193" s="67">
        <v>6306100</v>
      </c>
      <c r="E193" s="67" t="s">
        <v>649</v>
      </c>
      <c r="F193" s="85">
        <v>17</v>
      </c>
      <c r="G193" s="85">
        <v>219</v>
      </c>
      <c r="H193" s="85">
        <v>1929</v>
      </c>
      <c r="I193" s="85">
        <v>3</v>
      </c>
      <c r="J193" s="158">
        <f t="shared" si="63"/>
        <v>236</v>
      </c>
      <c r="K193" s="77">
        <f t="shared" si="59"/>
        <v>2168</v>
      </c>
      <c r="L193" s="33">
        <f t="shared" si="60"/>
        <v>10.885608856088561</v>
      </c>
      <c r="M193" s="34">
        <f t="shared" si="61"/>
        <v>2</v>
      </c>
      <c r="N193" s="34" t="str">
        <f t="shared" si="62"/>
        <v>WASPADA</v>
      </c>
    </row>
    <row r="194" spans="1:14" s="26" customFormat="1" x14ac:dyDescent="0.35">
      <c r="A194" s="32"/>
      <c r="B194" s="67"/>
      <c r="C194" s="31"/>
      <c r="D194" s="67"/>
      <c r="E194" s="67"/>
      <c r="F194" s="79">
        <f t="shared" ref="F194:K194" si="64">SUM(F183:F193)</f>
        <v>201</v>
      </c>
      <c r="G194" s="79">
        <f t="shared" si="64"/>
        <v>1435</v>
      </c>
      <c r="H194" s="79">
        <f t="shared" si="64"/>
        <v>10866</v>
      </c>
      <c r="I194" s="79">
        <f t="shared" si="64"/>
        <v>336</v>
      </c>
      <c r="J194" s="79">
        <f t="shared" si="64"/>
        <v>1636</v>
      </c>
      <c r="K194" s="79">
        <f t="shared" si="64"/>
        <v>12838</v>
      </c>
      <c r="L194" s="35">
        <f t="shared" si="60"/>
        <v>12.743417977878174</v>
      </c>
      <c r="M194" s="73">
        <f t="shared" si="61"/>
        <v>2</v>
      </c>
      <c r="N194" s="73" t="str">
        <f t="shared" si="62"/>
        <v>WASPADA</v>
      </c>
    </row>
    <row r="197" spans="1:14" ht="18.5" x14ac:dyDescent="0.45">
      <c r="A197" s="339" t="s">
        <v>812</v>
      </c>
      <c r="B197" s="339"/>
      <c r="C197" s="339"/>
      <c r="D197" s="339"/>
      <c r="E197" s="339"/>
      <c r="F197" s="339"/>
      <c r="G197" s="339"/>
      <c r="H197" s="339"/>
      <c r="I197" s="339"/>
      <c r="J197" s="339"/>
      <c r="K197" s="339"/>
      <c r="L197" s="339"/>
      <c r="M197" s="339"/>
      <c r="N197" s="339"/>
    </row>
    <row r="198" spans="1:14" x14ac:dyDescent="0.35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6"/>
    </row>
    <row r="199" spans="1:14" ht="15" customHeight="1" x14ac:dyDescent="0.35">
      <c r="A199" s="301" t="s">
        <v>1</v>
      </c>
      <c r="B199" s="336" t="s">
        <v>598</v>
      </c>
      <c r="C199" s="338" t="s">
        <v>808</v>
      </c>
      <c r="D199" s="336" t="s">
        <v>600</v>
      </c>
      <c r="E199" s="301" t="s">
        <v>601</v>
      </c>
      <c r="F199" s="335" t="s">
        <v>581</v>
      </c>
      <c r="G199" s="335" t="s">
        <v>582</v>
      </c>
      <c r="H199" s="335" t="s">
        <v>583</v>
      </c>
      <c r="I199" s="335" t="s">
        <v>584</v>
      </c>
      <c r="J199" s="335" t="s">
        <v>585</v>
      </c>
      <c r="K199" s="301" t="s">
        <v>586</v>
      </c>
      <c r="L199" s="301" t="s">
        <v>587</v>
      </c>
      <c r="M199" s="301"/>
      <c r="N199" s="301"/>
    </row>
    <row r="200" spans="1:14" s="25" customFormat="1" ht="91.5" customHeight="1" x14ac:dyDescent="0.35">
      <c r="A200" s="301"/>
      <c r="B200" s="337"/>
      <c r="C200" s="301"/>
      <c r="D200" s="337"/>
      <c r="E200" s="301"/>
      <c r="F200" s="336"/>
      <c r="G200" s="336"/>
      <c r="H200" s="336"/>
      <c r="I200" s="336"/>
      <c r="J200" s="335"/>
      <c r="K200" s="301"/>
      <c r="L200" s="30" t="s">
        <v>578</v>
      </c>
      <c r="M200" s="30" t="s">
        <v>576</v>
      </c>
      <c r="N200" s="30" t="s">
        <v>579</v>
      </c>
    </row>
    <row r="201" spans="1:14" x14ac:dyDescent="0.35">
      <c r="A201" s="31">
        <v>1</v>
      </c>
      <c r="B201" s="67">
        <v>6306</v>
      </c>
      <c r="C201" s="223" t="s">
        <v>603</v>
      </c>
      <c r="D201" s="67">
        <v>6306010</v>
      </c>
      <c r="E201" s="67" t="s">
        <v>639</v>
      </c>
      <c r="F201" s="247">
        <v>15</v>
      </c>
      <c r="G201" s="248">
        <v>189</v>
      </c>
      <c r="H201" s="248">
        <v>1035</v>
      </c>
      <c r="I201" s="248">
        <v>65</v>
      </c>
      <c r="J201" s="158">
        <f>F201+G201</f>
        <v>204</v>
      </c>
      <c r="K201" s="77">
        <f t="shared" ref="K201:K211" si="65">SUM(F201:I201)</f>
        <v>1304</v>
      </c>
      <c r="L201" s="33">
        <f t="shared" ref="L201:L212" si="66">IF(ISERROR((J201/K201)*100),0,((J201/K201)*100))</f>
        <v>15.644171779141105</v>
      </c>
      <c r="M201" s="34">
        <f t="shared" ref="M201:M212" si="67">IF(L201="","",IF(L201&lt;10,3,IF(L201&gt;15,1,2)))</f>
        <v>1</v>
      </c>
      <c r="N201" s="34" t="str">
        <f t="shared" ref="N201:N212" si="68">IF(L201="","",IF(L201&lt;10,"AMAN",IF(L201&gt;15,"RENTAN","WASPADA")))</f>
        <v>RENTAN</v>
      </c>
    </row>
    <row r="202" spans="1:14" x14ac:dyDescent="0.35">
      <c r="A202" s="31">
        <v>2</v>
      </c>
      <c r="B202" s="67">
        <v>6306</v>
      </c>
      <c r="C202" s="223" t="s">
        <v>603</v>
      </c>
      <c r="D202" s="67">
        <v>6306020</v>
      </c>
      <c r="E202" s="67" t="s">
        <v>640</v>
      </c>
      <c r="F202" s="247">
        <v>15</v>
      </c>
      <c r="G202" s="247">
        <v>82</v>
      </c>
      <c r="H202" s="247">
        <v>493</v>
      </c>
      <c r="I202" s="247">
        <v>5</v>
      </c>
      <c r="J202" s="158">
        <f t="shared" ref="J202:J211" si="69">F202+G202</f>
        <v>97</v>
      </c>
      <c r="K202" s="77">
        <f t="shared" si="65"/>
        <v>595</v>
      </c>
      <c r="L202" s="33">
        <f t="shared" si="66"/>
        <v>16.30252100840336</v>
      </c>
      <c r="M202" s="34">
        <f t="shared" si="67"/>
        <v>1</v>
      </c>
      <c r="N202" s="34" t="str">
        <f t="shared" si="68"/>
        <v>RENTAN</v>
      </c>
    </row>
    <row r="203" spans="1:14" x14ac:dyDescent="0.35">
      <c r="A203" s="31">
        <v>3</v>
      </c>
      <c r="B203" s="67">
        <v>6306</v>
      </c>
      <c r="C203" s="223" t="s">
        <v>603</v>
      </c>
      <c r="D203" s="67">
        <v>6306030</v>
      </c>
      <c r="E203" s="67" t="s">
        <v>641</v>
      </c>
      <c r="F203" s="247">
        <v>15</v>
      </c>
      <c r="G203" s="247">
        <v>129</v>
      </c>
      <c r="H203" s="247">
        <v>456</v>
      </c>
      <c r="I203" s="247">
        <v>22</v>
      </c>
      <c r="J203" s="158">
        <f t="shared" si="69"/>
        <v>144</v>
      </c>
      <c r="K203" s="77">
        <f t="shared" si="65"/>
        <v>622</v>
      </c>
      <c r="L203" s="33">
        <f t="shared" si="66"/>
        <v>23.15112540192926</v>
      </c>
      <c r="M203" s="34">
        <f t="shared" si="67"/>
        <v>1</v>
      </c>
      <c r="N203" s="34" t="str">
        <f t="shared" si="68"/>
        <v>RENTAN</v>
      </c>
    </row>
    <row r="204" spans="1:14" x14ac:dyDescent="0.35">
      <c r="A204" s="31">
        <v>4</v>
      </c>
      <c r="B204" s="67">
        <v>6306</v>
      </c>
      <c r="C204" s="223" t="s">
        <v>603</v>
      </c>
      <c r="D204" s="67">
        <v>6306040</v>
      </c>
      <c r="E204" s="67" t="s">
        <v>642</v>
      </c>
      <c r="F204" s="247">
        <v>25</v>
      </c>
      <c r="G204" s="247">
        <v>213</v>
      </c>
      <c r="H204" s="247">
        <v>808</v>
      </c>
      <c r="I204" s="247">
        <v>31</v>
      </c>
      <c r="J204" s="158">
        <f t="shared" si="69"/>
        <v>238</v>
      </c>
      <c r="K204" s="77">
        <f t="shared" si="65"/>
        <v>1077</v>
      </c>
      <c r="L204" s="33">
        <f t="shared" si="66"/>
        <v>22.098421541318476</v>
      </c>
      <c r="M204" s="34">
        <f t="shared" si="67"/>
        <v>1</v>
      </c>
      <c r="N204" s="34" t="str">
        <f t="shared" si="68"/>
        <v>RENTAN</v>
      </c>
    </row>
    <row r="205" spans="1:14" x14ac:dyDescent="0.35">
      <c r="A205" s="31">
        <v>5</v>
      </c>
      <c r="B205" s="67">
        <v>6306</v>
      </c>
      <c r="C205" s="223" t="s">
        <v>603</v>
      </c>
      <c r="D205" s="67">
        <v>6306050</v>
      </c>
      <c r="E205" s="67" t="s">
        <v>643</v>
      </c>
      <c r="F205" s="247">
        <v>27</v>
      </c>
      <c r="G205" s="247">
        <v>173</v>
      </c>
      <c r="H205" s="247">
        <v>2727</v>
      </c>
      <c r="I205" s="247">
        <v>125</v>
      </c>
      <c r="J205" s="158">
        <f t="shared" si="69"/>
        <v>200</v>
      </c>
      <c r="K205" s="77">
        <f t="shared" si="65"/>
        <v>3052</v>
      </c>
      <c r="L205" s="33">
        <f t="shared" si="66"/>
        <v>6.5530799475753607</v>
      </c>
      <c r="M205" s="34">
        <f t="shared" si="67"/>
        <v>3</v>
      </c>
      <c r="N205" s="34" t="str">
        <f t="shared" si="68"/>
        <v>AMAN</v>
      </c>
    </row>
    <row r="206" spans="1:14" x14ac:dyDescent="0.35">
      <c r="A206" s="31">
        <v>6</v>
      </c>
      <c r="B206" s="67">
        <v>6306</v>
      </c>
      <c r="C206" s="223" t="s">
        <v>603</v>
      </c>
      <c r="D206" s="67">
        <v>6306060</v>
      </c>
      <c r="E206" s="67" t="s">
        <v>644</v>
      </c>
      <c r="F206" s="247">
        <v>29</v>
      </c>
      <c r="G206" s="247">
        <v>104</v>
      </c>
      <c r="H206" s="247">
        <v>809</v>
      </c>
      <c r="I206" s="247">
        <v>56</v>
      </c>
      <c r="J206" s="158">
        <f t="shared" si="69"/>
        <v>133</v>
      </c>
      <c r="K206" s="77">
        <f t="shared" si="65"/>
        <v>998</v>
      </c>
      <c r="L206" s="33">
        <f t="shared" si="66"/>
        <v>13.326653306613226</v>
      </c>
      <c r="M206" s="34">
        <f t="shared" si="67"/>
        <v>2</v>
      </c>
      <c r="N206" s="34" t="str">
        <f t="shared" si="68"/>
        <v>WASPADA</v>
      </c>
    </row>
    <row r="207" spans="1:14" x14ac:dyDescent="0.35">
      <c r="A207" s="31">
        <v>7</v>
      </c>
      <c r="B207" s="67">
        <v>6306</v>
      </c>
      <c r="C207" s="223" t="s">
        <v>603</v>
      </c>
      <c r="D207" s="67">
        <v>6306070</v>
      </c>
      <c r="E207" s="67" t="s">
        <v>645</v>
      </c>
      <c r="F207" s="247">
        <v>11</v>
      </c>
      <c r="G207" s="247">
        <v>94</v>
      </c>
      <c r="H207" s="247">
        <v>738</v>
      </c>
      <c r="I207" s="247">
        <v>19</v>
      </c>
      <c r="J207" s="158">
        <f t="shared" si="69"/>
        <v>105</v>
      </c>
      <c r="K207" s="77">
        <f t="shared" si="65"/>
        <v>862</v>
      </c>
      <c r="L207" s="33">
        <f t="shared" si="66"/>
        <v>12.180974477958237</v>
      </c>
      <c r="M207" s="34">
        <f t="shared" si="67"/>
        <v>2</v>
      </c>
      <c r="N207" s="34" t="str">
        <f t="shared" si="68"/>
        <v>WASPADA</v>
      </c>
    </row>
    <row r="208" spans="1:14" x14ac:dyDescent="0.35">
      <c r="A208" s="31">
        <v>8</v>
      </c>
      <c r="B208" s="67">
        <v>6306</v>
      </c>
      <c r="C208" s="223" t="s">
        <v>603</v>
      </c>
      <c r="D208" s="67">
        <v>6306080</v>
      </c>
      <c r="E208" s="67" t="s">
        <v>646</v>
      </c>
      <c r="F208" s="247">
        <v>5</v>
      </c>
      <c r="G208" s="247">
        <v>62</v>
      </c>
      <c r="H208" s="247">
        <v>322</v>
      </c>
      <c r="I208" s="247">
        <v>15</v>
      </c>
      <c r="J208" s="158">
        <f t="shared" si="69"/>
        <v>67</v>
      </c>
      <c r="K208" s="77">
        <f t="shared" si="65"/>
        <v>404</v>
      </c>
      <c r="L208" s="33">
        <f t="shared" si="66"/>
        <v>16.584158415841586</v>
      </c>
      <c r="M208" s="34">
        <f t="shared" si="67"/>
        <v>1</v>
      </c>
      <c r="N208" s="34" t="str">
        <f t="shared" si="68"/>
        <v>RENTAN</v>
      </c>
    </row>
    <row r="209" spans="1:14" x14ac:dyDescent="0.35">
      <c r="A209" s="31">
        <v>9</v>
      </c>
      <c r="B209" s="67">
        <v>6306</v>
      </c>
      <c r="C209" s="223" t="s">
        <v>603</v>
      </c>
      <c r="D209" s="67">
        <v>6306090</v>
      </c>
      <c r="E209" s="67" t="s">
        <v>647</v>
      </c>
      <c r="F209" s="247">
        <v>13</v>
      </c>
      <c r="G209" s="247">
        <v>123</v>
      </c>
      <c r="H209" s="247">
        <v>2809</v>
      </c>
      <c r="I209" s="247">
        <v>34</v>
      </c>
      <c r="J209" s="158">
        <f t="shared" si="69"/>
        <v>136</v>
      </c>
      <c r="K209" s="77">
        <f t="shared" si="65"/>
        <v>2979</v>
      </c>
      <c r="L209" s="33">
        <f t="shared" si="66"/>
        <v>4.5652903658945956</v>
      </c>
      <c r="M209" s="34">
        <f t="shared" si="67"/>
        <v>3</v>
      </c>
      <c r="N209" s="34" t="str">
        <f t="shared" si="68"/>
        <v>AMAN</v>
      </c>
    </row>
    <row r="210" spans="1:14" x14ac:dyDescent="0.35">
      <c r="A210" s="31">
        <v>10</v>
      </c>
      <c r="B210" s="67">
        <v>6306</v>
      </c>
      <c r="C210" s="223" t="s">
        <v>603</v>
      </c>
      <c r="D210" s="67">
        <v>6306091</v>
      </c>
      <c r="E210" s="67" t="s">
        <v>648</v>
      </c>
      <c r="F210" s="247">
        <v>16</v>
      </c>
      <c r="G210" s="247">
        <v>100</v>
      </c>
      <c r="H210" s="247">
        <v>407</v>
      </c>
      <c r="I210" s="247">
        <v>4</v>
      </c>
      <c r="J210" s="158">
        <f t="shared" si="69"/>
        <v>116</v>
      </c>
      <c r="K210" s="77">
        <f t="shared" si="65"/>
        <v>527</v>
      </c>
      <c r="L210" s="33">
        <f t="shared" si="66"/>
        <v>22.011385199240987</v>
      </c>
      <c r="M210" s="34">
        <f t="shared" si="67"/>
        <v>1</v>
      </c>
      <c r="N210" s="34" t="str">
        <f t="shared" si="68"/>
        <v>RENTAN</v>
      </c>
    </row>
    <row r="211" spans="1:14" x14ac:dyDescent="0.35">
      <c r="A211" s="31">
        <v>11</v>
      </c>
      <c r="B211" s="67">
        <v>6306</v>
      </c>
      <c r="C211" s="223" t="s">
        <v>603</v>
      </c>
      <c r="D211" s="67">
        <v>6306100</v>
      </c>
      <c r="E211" s="67" t="s">
        <v>649</v>
      </c>
      <c r="F211" s="247">
        <v>18</v>
      </c>
      <c r="G211" s="247">
        <v>219</v>
      </c>
      <c r="H211" s="247">
        <v>2324</v>
      </c>
      <c r="I211" s="247">
        <v>2</v>
      </c>
      <c r="J211" s="158">
        <f t="shared" si="69"/>
        <v>237</v>
      </c>
      <c r="K211" s="77">
        <f t="shared" si="65"/>
        <v>2563</v>
      </c>
      <c r="L211" s="33">
        <f t="shared" si="66"/>
        <v>9.2469761997658999</v>
      </c>
      <c r="M211" s="34">
        <f t="shared" si="67"/>
        <v>3</v>
      </c>
      <c r="N211" s="34" t="str">
        <f t="shared" si="68"/>
        <v>AMAN</v>
      </c>
    </row>
    <row r="212" spans="1:14" s="26" customFormat="1" x14ac:dyDescent="0.35">
      <c r="A212" s="32"/>
      <c r="B212" s="67"/>
      <c r="C212" s="31"/>
      <c r="D212" s="67"/>
      <c r="E212" s="67"/>
      <c r="F212" s="79">
        <f>SUM(F201:F211)</f>
        <v>189</v>
      </c>
      <c r="G212" s="79">
        <f t="shared" ref="G212:I212" si="70">SUM(G201:G211)</f>
        <v>1488</v>
      </c>
      <c r="H212" s="79">
        <f t="shared" si="70"/>
        <v>12928</v>
      </c>
      <c r="I212" s="79">
        <f t="shared" si="70"/>
        <v>378</v>
      </c>
      <c r="J212" s="79">
        <f t="shared" ref="J212:K212" si="71">SUM(J201:J211)</f>
        <v>1677</v>
      </c>
      <c r="K212" s="79">
        <f t="shared" si="71"/>
        <v>14983</v>
      </c>
      <c r="L212" s="35">
        <f t="shared" si="66"/>
        <v>11.192685043048789</v>
      </c>
      <c r="M212" s="73">
        <f t="shared" si="67"/>
        <v>2</v>
      </c>
      <c r="N212" s="73" t="str">
        <f t="shared" si="68"/>
        <v>WASPADA</v>
      </c>
    </row>
  </sheetData>
  <mergeCells count="156">
    <mergeCell ref="A197:N197"/>
    <mergeCell ref="A36:N36"/>
    <mergeCell ref="A54:N54"/>
    <mergeCell ref="A72:N72"/>
    <mergeCell ref="A90:N90"/>
    <mergeCell ref="A107:N107"/>
    <mergeCell ref="A125:N125"/>
    <mergeCell ref="A143:N143"/>
    <mergeCell ref="A161:N161"/>
    <mergeCell ref="A179:N179"/>
    <mergeCell ref="G56:G57"/>
    <mergeCell ref="H56:H57"/>
    <mergeCell ref="I56:I57"/>
    <mergeCell ref="J56:J57"/>
    <mergeCell ref="K56:K57"/>
    <mergeCell ref="L56:N56"/>
    <mergeCell ref="A56:A57"/>
    <mergeCell ref="B56:B57"/>
    <mergeCell ref="C56:C57"/>
    <mergeCell ref="D56:D57"/>
    <mergeCell ref="E56:E57"/>
    <mergeCell ref="F56:F57"/>
    <mergeCell ref="G74:G75"/>
    <mergeCell ref="H74:H75"/>
    <mergeCell ref="A1:N1"/>
    <mergeCell ref="A19:N19"/>
    <mergeCell ref="L21:N21"/>
    <mergeCell ref="L4:N4"/>
    <mergeCell ref="A21:A22"/>
    <mergeCell ref="B21:B22"/>
    <mergeCell ref="C21:C22"/>
    <mergeCell ref="D21:D22"/>
    <mergeCell ref="E21:E22"/>
    <mergeCell ref="F21:F22"/>
    <mergeCell ref="G21:G22"/>
    <mergeCell ref="H21:H22"/>
    <mergeCell ref="F4:F5"/>
    <mergeCell ref="G4:G5"/>
    <mergeCell ref="H4:H5"/>
    <mergeCell ref="I4:I5"/>
    <mergeCell ref="J4:J5"/>
    <mergeCell ref="K4:K5"/>
    <mergeCell ref="A4:A5"/>
    <mergeCell ref="B4:B5"/>
    <mergeCell ref="C4:C5"/>
    <mergeCell ref="D4:D5"/>
    <mergeCell ref="E4:E5"/>
    <mergeCell ref="I21:I22"/>
    <mergeCell ref="J21:J22"/>
    <mergeCell ref="K21:K22"/>
    <mergeCell ref="I74:I75"/>
    <mergeCell ref="J74:J75"/>
    <mergeCell ref="K74:K75"/>
    <mergeCell ref="L74:N74"/>
    <mergeCell ref="A74:A75"/>
    <mergeCell ref="B74:B75"/>
    <mergeCell ref="C74:C75"/>
    <mergeCell ref="D74:D75"/>
    <mergeCell ref="E74:E75"/>
    <mergeCell ref="F74:F75"/>
    <mergeCell ref="G38:G39"/>
    <mergeCell ref="H38:H39"/>
    <mergeCell ref="I38:I39"/>
    <mergeCell ref="J38:J39"/>
    <mergeCell ref="K38:K39"/>
    <mergeCell ref="L38:N38"/>
    <mergeCell ref="A38:A39"/>
    <mergeCell ref="B38:B39"/>
    <mergeCell ref="C38:C39"/>
    <mergeCell ref="D38:D39"/>
    <mergeCell ref="E38:E39"/>
    <mergeCell ref="F38:F39"/>
    <mergeCell ref="G92:G93"/>
    <mergeCell ref="H92:H93"/>
    <mergeCell ref="I92:I93"/>
    <mergeCell ref="J92:J93"/>
    <mergeCell ref="K92:K93"/>
    <mergeCell ref="L92:N92"/>
    <mergeCell ref="A92:A93"/>
    <mergeCell ref="B92:B93"/>
    <mergeCell ref="C92:C93"/>
    <mergeCell ref="D92:D93"/>
    <mergeCell ref="E92:E93"/>
    <mergeCell ref="F92:F93"/>
    <mergeCell ref="G109:G110"/>
    <mergeCell ref="H109:H110"/>
    <mergeCell ref="I109:I110"/>
    <mergeCell ref="J109:J110"/>
    <mergeCell ref="K109:K110"/>
    <mergeCell ref="L109:N109"/>
    <mergeCell ref="A109:A110"/>
    <mergeCell ref="B109:B110"/>
    <mergeCell ref="C109:C110"/>
    <mergeCell ref="D109:D110"/>
    <mergeCell ref="E109:E110"/>
    <mergeCell ref="F109:F110"/>
    <mergeCell ref="G127:G128"/>
    <mergeCell ref="H127:H128"/>
    <mergeCell ref="I127:I128"/>
    <mergeCell ref="J127:J128"/>
    <mergeCell ref="K127:K128"/>
    <mergeCell ref="L127:N127"/>
    <mergeCell ref="A127:A128"/>
    <mergeCell ref="B127:B128"/>
    <mergeCell ref="C127:C128"/>
    <mergeCell ref="D127:D128"/>
    <mergeCell ref="E127:E128"/>
    <mergeCell ref="F127:F128"/>
    <mergeCell ref="G145:G146"/>
    <mergeCell ref="H145:H146"/>
    <mergeCell ref="I145:I146"/>
    <mergeCell ref="J145:J146"/>
    <mergeCell ref="K145:K146"/>
    <mergeCell ref="L145:N145"/>
    <mergeCell ref="A145:A146"/>
    <mergeCell ref="B145:B146"/>
    <mergeCell ref="C145:C146"/>
    <mergeCell ref="D145:D146"/>
    <mergeCell ref="E145:E146"/>
    <mergeCell ref="F145:F146"/>
    <mergeCell ref="G163:G164"/>
    <mergeCell ref="H163:H164"/>
    <mergeCell ref="I163:I164"/>
    <mergeCell ref="J163:J164"/>
    <mergeCell ref="K163:K164"/>
    <mergeCell ref="L163:N163"/>
    <mergeCell ref="A163:A164"/>
    <mergeCell ref="B163:B164"/>
    <mergeCell ref="C163:C164"/>
    <mergeCell ref="D163:D164"/>
    <mergeCell ref="E163:E164"/>
    <mergeCell ref="F163:F164"/>
    <mergeCell ref="G181:G182"/>
    <mergeCell ref="H181:H182"/>
    <mergeCell ref="I181:I182"/>
    <mergeCell ref="J181:J182"/>
    <mergeCell ref="K181:K182"/>
    <mergeCell ref="L181:N181"/>
    <mergeCell ref="A181:A182"/>
    <mergeCell ref="B181:B182"/>
    <mergeCell ref="C181:C182"/>
    <mergeCell ref="D181:D182"/>
    <mergeCell ref="E181:E182"/>
    <mergeCell ref="F181:F182"/>
    <mergeCell ref="G199:G200"/>
    <mergeCell ref="H199:H200"/>
    <mergeCell ref="I199:I200"/>
    <mergeCell ref="J199:J200"/>
    <mergeCell ref="K199:K200"/>
    <mergeCell ref="L199:N199"/>
    <mergeCell ref="A199:A200"/>
    <mergeCell ref="B199:B200"/>
    <mergeCell ref="C199:C200"/>
    <mergeCell ref="D199:D200"/>
    <mergeCell ref="E199:E200"/>
    <mergeCell ref="F199:F200"/>
  </mergeCells>
  <conditionalFormatting sqref="N6:N17">
    <cfRule type="cellIs" dxfId="107" priority="37" operator="equal">
      <formula>"Aman"</formula>
    </cfRule>
    <cfRule type="cellIs" dxfId="106" priority="38" operator="equal">
      <formula>"Waspada"</formula>
    </cfRule>
    <cfRule type="cellIs" dxfId="105" priority="39" operator="equal">
      <formula>"Rentan"</formula>
    </cfRule>
  </conditionalFormatting>
  <conditionalFormatting sqref="N23:N34">
    <cfRule type="cellIs" dxfId="104" priority="34" operator="equal">
      <formula>"Aman"</formula>
    </cfRule>
    <cfRule type="cellIs" dxfId="103" priority="35" operator="equal">
      <formula>"Waspada"</formula>
    </cfRule>
    <cfRule type="cellIs" dxfId="102" priority="36" operator="equal">
      <formula>"Rentan"</formula>
    </cfRule>
  </conditionalFormatting>
  <conditionalFormatting sqref="N40:N51">
    <cfRule type="cellIs" dxfId="101" priority="28" operator="equal">
      <formula>"Aman"</formula>
    </cfRule>
    <cfRule type="cellIs" dxfId="100" priority="29" operator="equal">
      <formula>"Waspada"</formula>
    </cfRule>
    <cfRule type="cellIs" dxfId="99" priority="30" operator="equal">
      <formula>"Rentan"</formula>
    </cfRule>
  </conditionalFormatting>
  <conditionalFormatting sqref="N58:N69">
    <cfRule type="cellIs" dxfId="98" priority="25" operator="equal">
      <formula>"Aman"</formula>
    </cfRule>
    <cfRule type="cellIs" dxfId="97" priority="26" operator="equal">
      <formula>"Waspada"</formula>
    </cfRule>
    <cfRule type="cellIs" dxfId="96" priority="27" operator="equal">
      <formula>"Rentan"</formula>
    </cfRule>
  </conditionalFormatting>
  <conditionalFormatting sqref="N76:N87">
    <cfRule type="cellIs" dxfId="95" priority="22" operator="equal">
      <formula>"Aman"</formula>
    </cfRule>
    <cfRule type="cellIs" dxfId="94" priority="23" operator="equal">
      <formula>"Waspada"</formula>
    </cfRule>
    <cfRule type="cellIs" dxfId="93" priority="24" operator="equal">
      <formula>"Rentan"</formula>
    </cfRule>
  </conditionalFormatting>
  <conditionalFormatting sqref="N94:N105">
    <cfRule type="cellIs" dxfId="92" priority="19" operator="equal">
      <formula>"Aman"</formula>
    </cfRule>
    <cfRule type="cellIs" dxfId="91" priority="20" operator="equal">
      <formula>"Waspada"</formula>
    </cfRule>
    <cfRule type="cellIs" dxfId="90" priority="21" operator="equal">
      <formula>"Rentan"</formula>
    </cfRule>
  </conditionalFormatting>
  <conditionalFormatting sqref="N111:N122">
    <cfRule type="cellIs" dxfId="89" priority="16" operator="equal">
      <formula>"Aman"</formula>
    </cfRule>
    <cfRule type="cellIs" dxfId="88" priority="17" operator="equal">
      <formula>"Waspada"</formula>
    </cfRule>
    <cfRule type="cellIs" dxfId="87" priority="18" operator="equal">
      <formula>"Rentan"</formula>
    </cfRule>
  </conditionalFormatting>
  <conditionalFormatting sqref="N129:N140">
    <cfRule type="cellIs" dxfId="86" priority="13" operator="equal">
      <formula>"Aman"</formula>
    </cfRule>
    <cfRule type="cellIs" dxfId="85" priority="14" operator="equal">
      <formula>"Waspada"</formula>
    </cfRule>
    <cfRule type="cellIs" dxfId="84" priority="15" operator="equal">
      <formula>"Rentan"</formula>
    </cfRule>
  </conditionalFormatting>
  <conditionalFormatting sqref="N147:N158">
    <cfRule type="cellIs" dxfId="83" priority="10" operator="equal">
      <formula>"Aman"</formula>
    </cfRule>
    <cfRule type="cellIs" dxfId="82" priority="11" operator="equal">
      <formula>"Waspada"</formula>
    </cfRule>
    <cfRule type="cellIs" dxfId="81" priority="12" operator="equal">
      <formula>"Rentan"</formula>
    </cfRule>
  </conditionalFormatting>
  <conditionalFormatting sqref="N165:N176">
    <cfRule type="cellIs" dxfId="80" priority="7" operator="equal">
      <formula>"Aman"</formula>
    </cfRule>
    <cfRule type="cellIs" dxfId="79" priority="8" operator="equal">
      <formula>"Waspada"</formula>
    </cfRule>
    <cfRule type="cellIs" dxfId="78" priority="9" operator="equal">
      <formula>"Rentan"</formula>
    </cfRule>
  </conditionalFormatting>
  <conditionalFormatting sqref="N183:N194">
    <cfRule type="cellIs" dxfId="77" priority="4" operator="equal">
      <formula>"Aman"</formula>
    </cfRule>
    <cfRule type="cellIs" dxfId="76" priority="5" operator="equal">
      <formula>"Waspada"</formula>
    </cfRule>
    <cfRule type="cellIs" dxfId="75" priority="6" operator="equal">
      <formula>"Rentan"</formula>
    </cfRule>
  </conditionalFormatting>
  <conditionalFormatting sqref="N201:N212">
    <cfRule type="cellIs" dxfId="74" priority="1" operator="equal">
      <formula>"Aman"</formula>
    </cfRule>
    <cfRule type="cellIs" dxfId="73" priority="2" operator="equal">
      <formula>"Waspada"</formula>
    </cfRule>
    <cfRule type="cellIs" dxfId="72" priority="3" operator="equal">
      <formula>"Rentan"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B4376-904F-410A-8FF4-2169F520F687}">
  <sheetPr>
    <tabColor rgb="FF00B050"/>
  </sheetPr>
  <dimension ref="A1:L145"/>
  <sheetViews>
    <sheetView tabSelected="1" workbookViewId="0">
      <selection activeCell="G2" sqref="G2"/>
    </sheetView>
  </sheetViews>
  <sheetFormatPr defaultColWidth="9" defaultRowHeight="14.5" x14ac:dyDescent="0.35"/>
  <cols>
    <col min="1" max="1" width="5.1796875" style="217" customWidth="1"/>
    <col min="2" max="2" width="11" style="217" customWidth="1"/>
    <col min="3" max="3" width="15.81640625" style="217" customWidth="1"/>
    <col min="4" max="4" width="22.1796875" style="217" customWidth="1"/>
    <col min="5" max="5" width="14.7265625" style="217" hidden="1" customWidth="1"/>
    <col min="6" max="6" width="20.54296875" style="216" customWidth="1"/>
    <col min="7" max="7" width="9" style="214"/>
    <col min="8" max="8" width="11.7265625" style="214" customWidth="1"/>
    <col min="9" max="9" width="9" style="214"/>
    <col min="10" max="10" width="16.453125" style="214" customWidth="1"/>
    <col min="11" max="11" width="16.453125" style="215" customWidth="1"/>
    <col min="12" max="12" width="19.54296875" style="214" customWidth="1"/>
    <col min="13" max="16384" width="9" style="216"/>
  </cols>
  <sheetData>
    <row r="1" spans="1:12" s="345" customFormat="1" ht="15.5" x14ac:dyDescent="0.35">
      <c r="A1" s="343" t="s">
        <v>801</v>
      </c>
      <c r="B1" s="343" t="s">
        <v>826</v>
      </c>
      <c r="C1" s="343" t="s">
        <v>809</v>
      </c>
      <c r="D1" s="344" t="s">
        <v>810</v>
      </c>
      <c r="E1" s="343" t="str">
        <f>[2]IP!$D$4</f>
        <v>KODE KECAMATAN</v>
      </c>
      <c r="F1" s="343" t="str">
        <f>[2]IP!$E$4</f>
        <v>KECAMATAN</v>
      </c>
      <c r="G1" s="343" t="s">
        <v>802</v>
      </c>
      <c r="H1" s="343" t="s">
        <v>803</v>
      </c>
      <c r="I1" s="343" t="s">
        <v>804</v>
      </c>
      <c r="J1" s="343" t="s">
        <v>805</v>
      </c>
      <c r="K1" s="343" t="s">
        <v>806</v>
      </c>
      <c r="L1" s="343" t="s">
        <v>807</v>
      </c>
    </row>
    <row r="2" spans="1:12" x14ac:dyDescent="0.35">
      <c r="A2" s="218">
        <v>1</v>
      </c>
      <c r="B2" s="342">
        <v>45292</v>
      </c>
      <c r="C2" s="9">
        <v>6306</v>
      </c>
      <c r="D2" s="218" t="s">
        <v>603</v>
      </c>
      <c r="E2" s="81">
        <v>6306010</v>
      </c>
      <c r="F2" s="219" t="s">
        <v>639</v>
      </c>
      <c r="G2" s="220" t="str">
        <f>'IK2024'!AB6</f>
        <v>2</v>
      </c>
      <c r="H2" s="220" t="str">
        <f>'IA2024'!AX8</f>
        <v>3</v>
      </c>
      <c r="I2" s="220">
        <f>'IP2024'!M6</f>
        <v>1</v>
      </c>
      <c r="J2" s="221">
        <f t="shared" ref="J2:J13" si="0">IF(ISERROR(G2+H2+I2),"",G2+H2+I2)</f>
        <v>6</v>
      </c>
      <c r="K2" s="221" t="str">
        <f t="shared" ref="K2:K13" si="1">IF(J2="","",IF(J2&lt;=5,"RENTAN",IF(J2&gt;7,"AMAN","WASPADA")))</f>
        <v>WASPADA</v>
      </c>
      <c r="L2" s="220" t="str">
        <f t="shared" ref="L2:L13" si="2">IF(K2="","",IF(K2="aman","3",IF(K2="rentan","1","2")))</f>
        <v>2</v>
      </c>
    </row>
    <row r="3" spans="1:12" x14ac:dyDescent="0.35">
      <c r="A3" s="218">
        <v>2</v>
      </c>
      <c r="B3" s="342">
        <v>45292</v>
      </c>
      <c r="C3" s="9">
        <v>6306</v>
      </c>
      <c r="D3" s="218" t="s">
        <v>603</v>
      </c>
      <c r="E3" s="81">
        <v>6306020</v>
      </c>
      <c r="F3" s="219" t="s">
        <v>640</v>
      </c>
      <c r="G3" s="220" t="str">
        <f>'IK2024'!AB7</f>
        <v>2</v>
      </c>
      <c r="H3" s="220" t="str">
        <f>'IA2024'!AX9</f>
        <v>3</v>
      </c>
      <c r="I3" s="220">
        <f>'IP2024'!M7</f>
        <v>1</v>
      </c>
      <c r="J3" s="221">
        <f t="shared" si="0"/>
        <v>6</v>
      </c>
      <c r="K3" s="221" t="str">
        <f t="shared" si="1"/>
        <v>WASPADA</v>
      </c>
      <c r="L3" s="220" t="str">
        <f t="shared" si="2"/>
        <v>2</v>
      </c>
    </row>
    <row r="4" spans="1:12" x14ac:dyDescent="0.35">
      <c r="A4" s="218">
        <v>3</v>
      </c>
      <c r="B4" s="342">
        <v>45292</v>
      </c>
      <c r="C4" s="9">
        <v>6306</v>
      </c>
      <c r="D4" s="218" t="s">
        <v>603</v>
      </c>
      <c r="E4" s="81">
        <v>6306030</v>
      </c>
      <c r="F4" s="219" t="s">
        <v>641</v>
      </c>
      <c r="G4" s="220" t="str">
        <f>'IK2024'!AB8</f>
        <v>2</v>
      </c>
      <c r="H4" s="220" t="str">
        <f>'IA2024'!AX10</f>
        <v>3</v>
      </c>
      <c r="I4" s="220">
        <f>'IP2024'!M8</f>
        <v>1</v>
      </c>
      <c r="J4" s="221">
        <f t="shared" si="0"/>
        <v>6</v>
      </c>
      <c r="K4" s="221" t="str">
        <f t="shared" si="1"/>
        <v>WASPADA</v>
      </c>
      <c r="L4" s="220" t="str">
        <f t="shared" si="2"/>
        <v>2</v>
      </c>
    </row>
    <row r="5" spans="1:12" x14ac:dyDescent="0.35">
      <c r="A5" s="218">
        <v>4</v>
      </c>
      <c r="B5" s="342">
        <v>45292</v>
      </c>
      <c r="C5" s="9">
        <v>6306</v>
      </c>
      <c r="D5" s="218" t="s">
        <v>603</v>
      </c>
      <c r="E5" s="81">
        <v>6306040</v>
      </c>
      <c r="F5" s="219" t="s">
        <v>642</v>
      </c>
      <c r="G5" s="220" t="str">
        <f>'IK2024'!AB9</f>
        <v>2</v>
      </c>
      <c r="H5" s="220" t="str">
        <f>'IA2024'!AX11</f>
        <v>3</v>
      </c>
      <c r="I5" s="220">
        <f>'IP2024'!M9</f>
        <v>1</v>
      </c>
      <c r="J5" s="221">
        <f t="shared" si="0"/>
        <v>6</v>
      </c>
      <c r="K5" s="221" t="str">
        <f t="shared" si="1"/>
        <v>WASPADA</v>
      </c>
      <c r="L5" s="220" t="str">
        <f t="shared" si="2"/>
        <v>2</v>
      </c>
    </row>
    <row r="6" spans="1:12" x14ac:dyDescent="0.35">
      <c r="A6" s="218">
        <v>5</v>
      </c>
      <c r="B6" s="342">
        <v>45292</v>
      </c>
      <c r="C6" s="9">
        <v>6306</v>
      </c>
      <c r="D6" s="218" t="s">
        <v>603</v>
      </c>
      <c r="E6" s="81">
        <v>6306050</v>
      </c>
      <c r="F6" s="219" t="s">
        <v>643</v>
      </c>
      <c r="G6" s="220" t="str">
        <f>'IK2024'!AB10</f>
        <v>2</v>
      </c>
      <c r="H6" s="220" t="str">
        <f>'IA2024'!AX12</f>
        <v>3</v>
      </c>
      <c r="I6" s="220">
        <f>'IP2024'!M10</f>
        <v>3</v>
      </c>
      <c r="J6" s="221">
        <f t="shared" si="0"/>
        <v>8</v>
      </c>
      <c r="K6" s="221" t="str">
        <f t="shared" si="1"/>
        <v>AMAN</v>
      </c>
      <c r="L6" s="220" t="str">
        <f t="shared" si="2"/>
        <v>3</v>
      </c>
    </row>
    <row r="7" spans="1:12" x14ac:dyDescent="0.35">
      <c r="A7" s="218">
        <v>6</v>
      </c>
      <c r="B7" s="342">
        <v>45292</v>
      </c>
      <c r="C7" s="9">
        <v>6306</v>
      </c>
      <c r="D7" s="218" t="s">
        <v>603</v>
      </c>
      <c r="E7" s="81">
        <v>6306060</v>
      </c>
      <c r="F7" s="219" t="s">
        <v>644</v>
      </c>
      <c r="G7" s="220" t="str">
        <f>'IK2024'!AB11</f>
        <v>2</v>
      </c>
      <c r="H7" s="220" t="str">
        <f>'IA2024'!AX13</f>
        <v>3</v>
      </c>
      <c r="I7" s="220">
        <f>'IP2024'!M11</f>
        <v>2</v>
      </c>
      <c r="J7" s="221">
        <f t="shared" si="0"/>
        <v>7</v>
      </c>
      <c r="K7" s="221" t="str">
        <f t="shared" si="1"/>
        <v>WASPADA</v>
      </c>
      <c r="L7" s="220" t="str">
        <f t="shared" si="2"/>
        <v>2</v>
      </c>
    </row>
    <row r="8" spans="1:12" x14ac:dyDescent="0.35">
      <c r="A8" s="218">
        <v>7</v>
      </c>
      <c r="B8" s="342">
        <v>45292</v>
      </c>
      <c r="C8" s="9">
        <v>6306</v>
      </c>
      <c r="D8" s="218" t="s">
        <v>603</v>
      </c>
      <c r="E8" s="81">
        <v>6306070</v>
      </c>
      <c r="F8" s="219" t="s">
        <v>645</v>
      </c>
      <c r="G8" s="220" t="str">
        <f>'IK2024'!AB12</f>
        <v>2</v>
      </c>
      <c r="H8" s="220" t="str">
        <f>'IA2024'!AX14</f>
        <v>3</v>
      </c>
      <c r="I8" s="220">
        <f>'IP2024'!M12</f>
        <v>2</v>
      </c>
      <c r="J8" s="221">
        <f t="shared" si="0"/>
        <v>7</v>
      </c>
      <c r="K8" s="221" t="str">
        <f t="shared" si="1"/>
        <v>WASPADA</v>
      </c>
      <c r="L8" s="220" t="str">
        <f t="shared" si="2"/>
        <v>2</v>
      </c>
    </row>
    <row r="9" spans="1:12" x14ac:dyDescent="0.35">
      <c r="A9" s="218">
        <v>8</v>
      </c>
      <c r="B9" s="342">
        <v>45292</v>
      </c>
      <c r="C9" s="9">
        <v>6306</v>
      </c>
      <c r="D9" s="218" t="s">
        <v>603</v>
      </c>
      <c r="E9" s="81">
        <v>6306080</v>
      </c>
      <c r="F9" s="219" t="s">
        <v>646</v>
      </c>
      <c r="G9" s="220" t="str">
        <f>'IK2024'!AB13</f>
        <v>2</v>
      </c>
      <c r="H9" s="220" t="str">
        <f>'IA2024'!AX15</f>
        <v>3</v>
      </c>
      <c r="I9" s="220">
        <f>'IP2024'!M13</f>
        <v>1</v>
      </c>
      <c r="J9" s="221">
        <f t="shared" si="0"/>
        <v>6</v>
      </c>
      <c r="K9" s="221" t="str">
        <f t="shared" si="1"/>
        <v>WASPADA</v>
      </c>
      <c r="L9" s="220" t="str">
        <f t="shared" si="2"/>
        <v>2</v>
      </c>
    </row>
    <row r="10" spans="1:12" x14ac:dyDescent="0.35">
      <c r="A10" s="218">
        <v>9</v>
      </c>
      <c r="B10" s="342">
        <v>45292</v>
      </c>
      <c r="C10" s="9">
        <v>6306</v>
      </c>
      <c r="D10" s="218" t="s">
        <v>603</v>
      </c>
      <c r="E10" s="81">
        <v>6306090</v>
      </c>
      <c r="F10" s="219" t="s">
        <v>647</v>
      </c>
      <c r="G10" s="220" t="str">
        <f>'IK2024'!AB14</f>
        <v>2</v>
      </c>
      <c r="H10" s="220" t="str">
        <f>'IA2024'!AX16</f>
        <v>3</v>
      </c>
      <c r="I10" s="220">
        <f>'IP2024'!M14</f>
        <v>3</v>
      </c>
      <c r="J10" s="221">
        <f t="shared" si="0"/>
        <v>8</v>
      </c>
      <c r="K10" s="221" t="str">
        <f t="shared" si="1"/>
        <v>AMAN</v>
      </c>
      <c r="L10" s="220" t="str">
        <f t="shared" si="2"/>
        <v>3</v>
      </c>
    </row>
    <row r="11" spans="1:12" x14ac:dyDescent="0.35">
      <c r="A11" s="218">
        <v>10</v>
      </c>
      <c r="B11" s="342">
        <v>45292</v>
      </c>
      <c r="C11" s="9">
        <v>6306</v>
      </c>
      <c r="D11" s="218" t="s">
        <v>603</v>
      </c>
      <c r="E11" s="81">
        <v>6306091</v>
      </c>
      <c r="F11" s="219" t="s">
        <v>648</v>
      </c>
      <c r="G11" s="220" t="str">
        <f>'IK2024'!AB15</f>
        <v>2</v>
      </c>
      <c r="H11" s="220" t="str">
        <f>'IA2024'!AX17</f>
        <v>3</v>
      </c>
      <c r="I11" s="220">
        <f>'IP2024'!M15</f>
        <v>1</v>
      </c>
      <c r="J11" s="221">
        <f t="shared" si="0"/>
        <v>6</v>
      </c>
      <c r="K11" s="221" t="str">
        <f t="shared" si="1"/>
        <v>WASPADA</v>
      </c>
      <c r="L11" s="220" t="str">
        <f t="shared" si="2"/>
        <v>2</v>
      </c>
    </row>
    <row r="12" spans="1:12" x14ac:dyDescent="0.35">
      <c r="A12" s="218">
        <v>11</v>
      </c>
      <c r="B12" s="342">
        <v>45292</v>
      </c>
      <c r="C12" s="9">
        <v>6306</v>
      </c>
      <c r="D12" s="218" t="s">
        <v>603</v>
      </c>
      <c r="E12" s="81">
        <v>6306100</v>
      </c>
      <c r="F12" s="219" t="s">
        <v>649</v>
      </c>
      <c r="G12" s="220" t="str">
        <f>'IK2024'!AB16</f>
        <v>2</v>
      </c>
      <c r="H12" s="220" t="str">
        <f>'IA2024'!AX18</f>
        <v>3</v>
      </c>
      <c r="I12" s="220">
        <f>'IP2024'!M16</f>
        <v>3</v>
      </c>
      <c r="J12" s="221">
        <f t="shared" si="0"/>
        <v>8</v>
      </c>
      <c r="K12" s="221" t="str">
        <f t="shared" si="1"/>
        <v>AMAN</v>
      </c>
      <c r="L12" s="220" t="str">
        <f t="shared" si="2"/>
        <v>3</v>
      </c>
    </row>
    <row r="13" spans="1:12" x14ac:dyDescent="0.35">
      <c r="A13" s="222"/>
      <c r="B13" s="222"/>
      <c r="C13" s="32" t="s">
        <v>597</v>
      </c>
      <c r="D13" s="222" t="str">
        <f>[2]IK!C17</f>
        <v>HULU SUNGAI SELATAN</v>
      </c>
      <c r="E13" s="219" t="str">
        <f>[2]IK!D17</f>
        <v/>
      </c>
      <c r="F13" s="219" t="str">
        <f>[2]IK!E17</f>
        <v/>
      </c>
      <c r="G13" s="220" t="str">
        <f>'IK2024'!AB17</f>
        <v>1</v>
      </c>
      <c r="H13" s="220" t="str">
        <f>'IA2024'!AX19</f>
        <v>3</v>
      </c>
      <c r="I13" s="220">
        <f>'IP2024'!M17</f>
        <v>2</v>
      </c>
      <c r="J13" s="221">
        <f t="shared" si="0"/>
        <v>6</v>
      </c>
      <c r="K13" s="221" t="str">
        <f t="shared" si="1"/>
        <v>WASPADA</v>
      </c>
      <c r="L13" s="220" t="str">
        <f t="shared" si="2"/>
        <v>2</v>
      </c>
    </row>
    <row r="14" spans="1:12" x14ac:dyDescent="0.35">
      <c r="A14" s="218">
        <v>1</v>
      </c>
      <c r="B14" s="342">
        <v>45323</v>
      </c>
      <c r="C14" s="9">
        <v>6306</v>
      </c>
      <c r="D14" s="218" t="s">
        <v>603</v>
      </c>
      <c r="E14" s="81">
        <v>6306010</v>
      </c>
      <c r="F14" s="219" t="s">
        <v>639</v>
      </c>
      <c r="G14" s="220" t="str">
        <f>'IK2024'!AB24</f>
        <v>3</v>
      </c>
      <c r="H14" s="220" t="str">
        <f>'IA2024'!AX8</f>
        <v>3</v>
      </c>
      <c r="I14" s="220">
        <f>'IP2024'!M6</f>
        <v>1</v>
      </c>
      <c r="J14" s="221">
        <f t="shared" ref="J14:J25" si="3">IF(ISERROR(G14+H14+I14),"",G14+H14+I14)</f>
        <v>7</v>
      </c>
      <c r="K14" s="221" t="str">
        <f t="shared" ref="K14:K25" si="4">IF(J14="","",IF(J14&lt;=5,"RENTAN",IF(J14&gt;7,"AMAN","WASPADA")))</f>
        <v>WASPADA</v>
      </c>
      <c r="L14" s="220" t="str">
        <f t="shared" ref="L14:L25" si="5">IF(K14="","",IF(K14="aman","3",IF(K14="rentan","1","2")))</f>
        <v>2</v>
      </c>
    </row>
    <row r="15" spans="1:12" x14ac:dyDescent="0.35">
      <c r="A15" s="218">
        <v>2</v>
      </c>
      <c r="B15" s="342">
        <v>45323</v>
      </c>
      <c r="C15" s="9">
        <v>6306</v>
      </c>
      <c r="D15" s="218" t="s">
        <v>603</v>
      </c>
      <c r="E15" s="81">
        <v>6306020</v>
      </c>
      <c r="F15" s="219" t="s">
        <v>640</v>
      </c>
      <c r="G15" s="220" t="str">
        <f>'IK2024'!AB25</f>
        <v>2</v>
      </c>
      <c r="H15" s="220" t="str">
        <f>'IA2024'!AX9</f>
        <v>3</v>
      </c>
      <c r="I15" s="220">
        <f>'IP2024'!M7</f>
        <v>1</v>
      </c>
      <c r="J15" s="221">
        <f t="shared" si="3"/>
        <v>6</v>
      </c>
      <c r="K15" s="221" t="str">
        <f t="shared" si="4"/>
        <v>WASPADA</v>
      </c>
      <c r="L15" s="220" t="str">
        <f t="shared" si="5"/>
        <v>2</v>
      </c>
    </row>
    <row r="16" spans="1:12" x14ac:dyDescent="0.35">
      <c r="A16" s="218">
        <v>3</v>
      </c>
      <c r="B16" s="342">
        <v>45323</v>
      </c>
      <c r="C16" s="9">
        <v>6306</v>
      </c>
      <c r="D16" s="218" t="s">
        <v>603</v>
      </c>
      <c r="E16" s="81">
        <v>6306030</v>
      </c>
      <c r="F16" s="219" t="s">
        <v>641</v>
      </c>
      <c r="G16" s="220" t="str">
        <f>'IK2024'!AB26</f>
        <v>3</v>
      </c>
      <c r="H16" s="220" t="str">
        <f>'IA2024'!AX10</f>
        <v>3</v>
      </c>
      <c r="I16" s="220">
        <f>'IP2024'!M8</f>
        <v>1</v>
      </c>
      <c r="J16" s="221">
        <f t="shared" si="3"/>
        <v>7</v>
      </c>
      <c r="K16" s="221" t="str">
        <f t="shared" si="4"/>
        <v>WASPADA</v>
      </c>
      <c r="L16" s="220" t="str">
        <f t="shared" si="5"/>
        <v>2</v>
      </c>
    </row>
    <row r="17" spans="1:12" x14ac:dyDescent="0.35">
      <c r="A17" s="218">
        <v>4</v>
      </c>
      <c r="B17" s="342">
        <v>45323</v>
      </c>
      <c r="C17" s="9">
        <v>6306</v>
      </c>
      <c r="D17" s="218" t="s">
        <v>603</v>
      </c>
      <c r="E17" s="81">
        <v>6306040</v>
      </c>
      <c r="F17" s="219" t="s">
        <v>642</v>
      </c>
      <c r="G17" s="220" t="str">
        <f>'IK2024'!AB27</f>
        <v>3</v>
      </c>
      <c r="H17" s="220" t="str">
        <f>'IA2024'!AX11</f>
        <v>3</v>
      </c>
      <c r="I17" s="220">
        <f>'IP2024'!M9</f>
        <v>1</v>
      </c>
      <c r="J17" s="221">
        <f t="shared" si="3"/>
        <v>7</v>
      </c>
      <c r="K17" s="221" t="str">
        <f t="shared" si="4"/>
        <v>WASPADA</v>
      </c>
      <c r="L17" s="220" t="str">
        <f t="shared" si="5"/>
        <v>2</v>
      </c>
    </row>
    <row r="18" spans="1:12" x14ac:dyDescent="0.35">
      <c r="A18" s="218">
        <v>5</v>
      </c>
      <c r="B18" s="342">
        <v>45323</v>
      </c>
      <c r="C18" s="9">
        <v>6306</v>
      </c>
      <c r="D18" s="218" t="s">
        <v>603</v>
      </c>
      <c r="E18" s="81">
        <v>6306050</v>
      </c>
      <c r="F18" s="219" t="s">
        <v>643</v>
      </c>
      <c r="G18" s="220" t="str">
        <f>'IK2024'!AB28</f>
        <v>2</v>
      </c>
      <c r="H18" s="220" t="str">
        <f>'IA2024'!AX12</f>
        <v>3</v>
      </c>
      <c r="I18" s="220">
        <f>'IP2024'!M10</f>
        <v>3</v>
      </c>
      <c r="J18" s="221">
        <f t="shared" si="3"/>
        <v>8</v>
      </c>
      <c r="K18" s="221" t="str">
        <f t="shared" si="4"/>
        <v>AMAN</v>
      </c>
      <c r="L18" s="220" t="str">
        <f t="shared" si="5"/>
        <v>3</v>
      </c>
    </row>
    <row r="19" spans="1:12" x14ac:dyDescent="0.35">
      <c r="A19" s="218">
        <v>6</v>
      </c>
      <c r="B19" s="342">
        <v>45323</v>
      </c>
      <c r="C19" s="9">
        <v>6306</v>
      </c>
      <c r="D19" s="218" t="s">
        <v>603</v>
      </c>
      <c r="E19" s="81">
        <v>6306060</v>
      </c>
      <c r="F19" s="219" t="s">
        <v>644</v>
      </c>
      <c r="G19" s="220" t="str">
        <f>'IK2024'!AB29</f>
        <v>3</v>
      </c>
      <c r="H19" s="220" t="str">
        <f>'IA2024'!AX13</f>
        <v>3</v>
      </c>
      <c r="I19" s="220">
        <f>'IP2024'!M11</f>
        <v>2</v>
      </c>
      <c r="J19" s="221">
        <f t="shared" si="3"/>
        <v>8</v>
      </c>
      <c r="K19" s="221" t="str">
        <f t="shared" si="4"/>
        <v>AMAN</v>
      </c>
      <c r="L19" s="220" t="str">
        <f t="shared" si="5"/>
        <v>3</v>
      </c>
    </row>
    <row r="20" spans="1:12" x14ac:dyDescent="0.35">
      <c r="A20" s="218">
        <v>7</v>
      </c>
      <c r="B20" s="342">
        <v>45323</v>
      </c>
      <c r="C20" s="9">
        <v>6306</v>
      </c>
      <c r="D20" s="218" t="s">
        <v>603</v>
      </c>
      <c r="E20" s="81">
        <v>6306070</v>
      </c>
      <c r="F20" s="219" t="s">
        <v>645</v>
      </c>
      <c r="G20" s="220" t="str">
        <f>'IK2024'!AB30</f>
        <v>3</v>
      </c>
      <c r="H20" s="220" t="str">
        <f>'IA2024'!AX14</f>
        <v>3</v>
      </c>
      <c r="I20" s="220">
        <f>'IP2024'!M12</f>
        <v>2</v>
      </c>
      <c r="J20" s="221">
        <f t="shared" si="3"/>
        <v>8</v>
      </c>
      <c r="K20" s="221" t="str">
        <f t="shared" si="4"/>
        <v>AMAN</v>
      </c>
      <c r="L20" s="220" t="str">
        <f t="shared" si="5"/>
        <v>3</v>
      </c>
    </row>
    <row r="21" spans="1:12" x14ac:dyDescent="0.35">
      <c r="A21" s="218">
        <v>8</v>
      </c>
      <c r="B21" s="342">
        <v>45323</v>
      </c>
      <c r="C21" s="9">
        <v>6306</v>
      </c>
      <c r="D21" s="218" t="s">
        <v>603</v>
      </c>
      <c r="E21" s="81">
        <v>6306080</v>
      </c>
      <c r="F21" s="219" t="s">
        <v>646</v>
      </c>
      <c r="G21" s="220" t="str">
        <f>'IK2024'!AB31</f>
        <v>2</v>
      </c>
      <c r="H21" s="220" t="str">
        <f>'IA2024'!AX15</f>
        <v>3</v>
      </c>
      <c r="I21" s="220">
        <f>'IP2024'!M13</f>
        <v>1</v>
      </c>
      <c r="J21" s="221">
        <f t="shared" si="3"/>
        <v>6</v>
      </c>
      <c r="K21" s="221" t="str">
        <f t="shared" si="4"/>
        <v>WASPADA</v>
      </c>
      <c r="L21" s="220" t="str">
        <f t="shared" si="5"/>
        <v>2</v>
      </c>
    </row>
    <row r="22" spans="1:12" x14ac:dyDescent="0.35">
      <c r="A22" s="218">
        <v>9</v>
      </c>
      <c r="B22" s="342">
        <v>45323</v>
      </c>
      <c r="C22" s="9">
        <v>6306</v>
      </c>
      <c r="D22" s="218" t="s">
        <v>603</v>
      </c>
      <c r="E22" s="81">
        <v>6306090</v>
      </c>
      <c r="F22" s="219" t="s">
        <v>647</v>
      </c>
      <c r="G22" s="220" t="str">
        <f>'IK2024'!AB32</f>
        <v>2</v>
      </c>
      <c r="H22" s="220" t="str">
        <f>'IA2024'!AX16</f>
        <v>3</v>
      </c>
      <c r="I22" s="220">
        <f>'IP2024'!M14</f>
        <v>3</v>
      </c>
      <c r="J22" s="221">
        <f t="shared" si="3"/>
        <v>8</v>
      </c>
      <c r="K22" s="221" t="str">
        <f t="shared" si="4"/>
        <v>AMAN</v>
      </c>
      <c r="L22" s="220" t="str">
        <f t="shared" si="5"/>
        <v>3</v>
      </c>
    </row>
    <row r="23" spans="1:12" x14ac:dyDescent="0.35">
      <c r="A23" s="218">
        <v>10</v>
      </c>
      <c r="B23" s="342">
        <v>45323</v>
      </c>
      <c r="C23" s="9">
        <v>6306</v>
      </c>
      <c r="D23" s="218" t="s">
        <v>603</v>
      </c>
      <c r="E23" s="81">
        <v>6306091</v>
      </c>
      <c r="F23" s="219" t="s">
        <v>648</v>
      </c>
      <c r="G23" s="220" t="str">
        <f>'IK2024'!AB33</f>
        <v>2</v>
      </c>
      <c r="H23" s="220" t="str">
        <f>'IA2024'!AX17</f>
        <v>3</v>
      </c>
      <c r="I23" s="220">
        <f>'IP2024'!M15</f>
        <v>1</v>
      </c>
      <c r="J23" s="221">
        <f t="shared" si="3"/>
        <v>6</v>
      </c>
      <c r="K23" s="221" t="str">
        <f t="shared" si="4"/>
        <v>WASPADA</v>
      </c>
      <c r="L23" s="220" t="str">
        <f t="shared" si="5"/>
        <v>2</v>
      </c>
    </row>
    <row r="24" spans="1:12" x14ac:dyDescent="0.35">
      <c r="A24" s="218">
        <v>11</v>
      </c>
      <c r="B24" s="342">
        <v>45323</v>
      </c>
      <c r="C24" s="9">
        <v>6306</v>
      </c>
      <c r="D24" s="218" t="s">
        <v>603</v>
      </c>
      <c r="E24" s="81">
        <v>6306100</v>
      </c>
      <c r="F24" s="219" t="s">
        <v>649</v>
      </c>
      <c r="G24" s="220" t="str">
        <f>'IK2024'!AB34</f>
        <v>2</v>
      </c>
      <c r="H24" s="220" t="str">
        <f>'IA2024'!AX18</f>
        <v>3</v>
      </c>
      <c r="I24" s="220">
        <f>'IP2024'!M16</f>
        <v>3</v>
      </c>
      <c r="J24" s="221">
        <f t="shared" si="3"/>
        <v>8</v>
      </c>
      <c r="K24" s="221" t="str">
        <f t="shared" si="4"/>
        <v>AMAN</v>
      </c>
      <c r="L24" s="220" t="str">
        <f t="shared" si="5"/>
        <v>3</v>
      </c>
    </row>
    <row r="25" spans="1:12" x14ac:dyDescent="0.35">
      <c r="A25" s="222"/>
      <c r="B25" s="222"/>
      <c r="C25" s="32" t="s">
        <v>597</v>
      </c>
      <c r="D25" s="222">
        <f>[2]IK!C35</f>
        <v>0</v>
      </c>
      <c r="E25" s="219">
        <f>[2]IK!D35</f>
        <v>0</v>
      </c>
      <c r="F25" s="219">
        <f>[2]IK!E35</f>
        <v>0</v>
      </c>
      <c r="G25" s="220" t="str">
        <f>'IK2024'!AB35</f>
        <v>2</v>
      </c>
      <c r="H25" s="220" t="str">
        <f>'IA2024'!AX19</f>
        <v>3</v>
      </c>
      <c r="I25" s="220">
        <f>'IP2024'!M17</f>
        <v>2</v>
      </c>
      <c r="J25" s="221">
        <f t="shared" si="3"/>
        <v>7</v>
      </c>
      <c r="K25" s="221" t="str">
        <f t="shared" si="4"/>
        <v>WASPADA</v>
      </c>
      <c r="L25" s="220" t="str">
        <f t="shared" si="5"/>
        <v>2</v>
      </c>
    </row>
    <row r="26" spans="1:12" x14ac:dyDescent="0.35">
      <c r="A26" s="218">
        <v>1</v>
      </c>
      <c r="B26" s="342">
        <v>45352</v>
      </c>
      <c r="C26" s="9">
        <v>6306</v>
      </c>
      <c r="D26" s="218" t="s">
        <v>603</v>
      </c>
      <c r="E26" s="81">
        <v>6306010</v>
      </c>
      <c r="F26" s="219" t="s">
        <v>639</v>
      </c>
      <c r="G26" s="220" t="str">
        <f>'IK2024'!AB42</f>
        <v>2</v>
      </c>
      <c r="H26" s="220" t="str">
        <f>'IA2024'!AX45</f>
        <v>3</v>
      </c>
      <c r="I26" s="220">
        <f>'IP2024'!M40</f>
        <v>1</v>
      </c>
      <c r="J26" s="221">
        <f t="shared" ref="J26:J37" si="6">IF(ISERROR(G26+H26+I26),"",G26+H26+I26)</f>
        <v>6</v>
      </c>
      <c r="K26" s="221" t="str">
        <f t="shared" ref="K26:K37" si="7">IF(J26="","",IF(J26&lt;=5,"RENTAN",IF(J26&gt;7,"AMAN","WASPADA")))</f>
        <v>WASPADA</v>
      </c>
      <c r="L26" s="220" t="str">
        <f t="shared" ref="L26:L37" si="8">IF(K26="","",IF(K26="aman","3",IF(K26="rentan","1","2")))</f>
        <v>2</v>
      </c>
    </row>
    <row r="27" spans="1:12" x14ac:dyDescent="0.35">
      <c r="A27" s="218">
        <v>2</v>
      </c>
      <c r="B27" s="342">
        <v>45352</v>
      </c>
      <c r="C27" s="9">
        <v>6306</v>
      </c>
      <c r="D27" s="218" t="s">
        <v>603</v>
      </c>
      <c r="E27" s="81">
        <v>6306020</v>
      </c>
      <c r="F27" s="219" t="s">
        <v>640</v>
      </c>
      <c r="G27" s="220" t="str">
        <f>'IK2024'!AB43</f>
        <v>2</v>
      </c>
      <c r="H27" s="220" t="str">
        <f>'IA2024'!AX46</f>
        <v>3</v>
      </c>
      <c r="I27" s="220">
        <f>'IP2024'!M41</f>
        <v>1</v>
      </c>
      <c r="J27" s="221">
        <f t="shared" si="6"/>
        <v>6</v>
      </c>
      <c r="K27" s="221" t="str">
        <f t="shared" si="7"/>
        <v>WASPADA</v>
      </c>
      <c r="L27" s="220" t="str">
        <f t="shared" si="8"/>
        <v>2</v>
      </c>
    </row>
    <row r="28" spans="1:12" x14ac:dyDescent="0.35">
      <c r="A28" s="218">
        <v>3</v>
      </c>
      <c r="B28" s="342">
        <v>45352</v>
      </c>
      <c r="C28" s="9">
        <v>6306</v>
      </c>
      <c r="D28" s="218" t="s">
        <v>603</v>
      </c>
      <c r="E28" s="81">
        <v>6306030</v>
      </c>
      <c r="F28" s="219" t="s">
        <v>641</v>
      </c>
      <c r="G28" s="220" t="str">
        <f>'IK2024'!AB44</f>
        <v>2</v>
      </c>
      <c r="H28" s="220" t="str">
        <f>'IA2024'!AX47</f>
        <v>3</v>
      </c>
      <c r="I28" s="220">
        <f>'IP2024'!M42</f>
        <v>1</v>
      </c>
      <c r="J28" s="221">
        <f t="shared" si="6"/>
        <v>6</v>
      </c>
      <c r="K28" s="221" t="str">
        <f t="shared" si="7"/>
        <v>WASPADA</v>
      </c>
      <c r="L28" s="220" t="str">
        <f t="shared" si="8"/>
        <v>2</v>
      </c>
    </row>
    <row r="29" spans="1:12" x14ac:dyDescent="0.35">
      <c r="A29" s="218">
        <v>4</v>
      </c>
      <c r="B29" s="342">
        <v>45352</v>
      </c>
      <c r="C29" s="9">
        <v>6306</v>
      </c>
      <c r="D29" s="218" t="s">
        <v>603</v>
      </c>
      <c r="E29" s="81">
        <v>6306040</v>
      </c>
      <c r="F29" s="219" t="s">
        <v>642</v>
      </c>
      <c r="G29" s="220" t="str">
        <f>'IK2024'!AB45</f>
        <v>2</v>
      </c>
      <c r="H29" s="220" t="str">
        <f>'IA2024'!AX48</f>
        <v>3</v>
      </c>
      <c r="I29" s="220">
        <f>'IP2024'!M43</f>
        <v>1</v>
      </c>
      <c r="J29" s="221">
        <f t="shared" si="6"/>
        <v>6</v>
      </c>
      <c r="K29" s="221" t="str">
        <f t="shared" si="7"/>
        <v>WASPADA</v>
      </c>
      <c r="L29" s="220" t="str">
        <f t="shared" si="8"/>
        <v>2</v>
      </c>
    </row>
    <row r="30" spans="1:12" x14ac:dyDescent="0.35">
      <c r="A30" s="218">
        <v>5</v>
      </c>
      <c r="B30" s="342">
        <v>45352</v>
      </c>
      <c r="C30" s="9">
        <v>6306</v>
      </c>
      <c r="D30" s="218" t="s">
        <v>603</v>
      </c>
      <c r="E30" s="81">
        <v>6306050</v>
      </c>
      <c r="F30" s="219" t="s">
        <v>643</v>
      </c>
      <c r="G30" s="220" t="str">
        <f>'IK2024'!AB46</f>
        <v>3</v>
      </c>
      <c r="H30" s="220" t="str">
        <f>'IA2024'!AX49</f>
        <v>3</v>
      </c>
      <c r="I30" s="220">
        <f>'IP2024'!M44</f>
        <v>3</v>
      </c>
      <c r="J30" s="221">
        <f t="shared" si="6"/>
        <v>9</v>
      </c>
      <c r="K30" s="221" t="str">
        <f t="shared" si="7"/>
        <v>AMAN</v>
      </c>
      <c r="L30" s="220" t="str">
        <f t="shared" si="8"/>
        <v>3</v>
      </c>
    </row>
    <row r="31" spans="1:12" x14ac:dyDescent="0.35">
      <c r="A31" s="218">
        <v>6</v>
      </c>
      <c r="B31" s="342">
        <v>45352</v>
      </c>
      <c r="C31" s="9">
        <v>6306</v>
      </c>
      <c r="D31" s="218" t="s">
        <v>603</v>
      </c>
      <c r="E31" s="81">
        <v>6306060</v>
      </c>
      <c r="F31" s="219" t="s">
        <v>644</v>
      </c>
      <c r="G31" s="220" t="str">
        <f>'IK2024'!AB47</f>
        <v>2</v>
      </c>
      <c r="H31" s="220" t="str">
        <f>'IA2024'!AX50</f>
        <v>3</v>
      </c>
      <c r="I31" s="220">
        <f>'IP2024'!M45</f>
        <v>2</v>
      </c>
      <c r="J31" s="221">
        <f t="shared" si="6"/>
        <v>7</v>
      </c>
      <c r="K31" s="221" t="str">
        <f t="shared" si="7"/>
        <v>WASPADA</v>
      </c>
      <c r="L31" s="220" t="str">
        <f t="shared" si="8"/>
        <v>2</v>
      </c>
    </row>
    <row r="32" spans="1:12" x14ac:dyDescent="0.35">
      <c r="A32" s="218">
        <v>7</v>
      </c>
      <c r="B32" s="342">
        <v>45352</v>
      </c>
      <c r="C32" s="9">
        <v>6306</v>
      </c>
      <c r="D32" s="218" t="s">
        <v>603</v>
      </c>
      <c r="E32" s="81">
        <v>6306070</v>
      </c>
      <c r="F32" s="219" t="s">
        <v>645</v>
      </c>
      <c r="G32" s="220" t="str">
        <f>'IK2024'!AB48</f>
        <v>2</v>
      </c>
      <c r="H32" s="220" t="str">
        <f>'IA2024'!AX51</f>
        <v>3</v>
      </c>
      <c r="I32" s="220">
        <f>'IP2024'!M46</f>
        <v>3</v>
      </c>
      <c r="J32" s="221">
        <f t="shared" si="6"/>
        <v>8</v>
      </c>
      <c r="K32" s="221" t="str">
        <f t="shared" si="7"/>
        <v>AMAN</v>
      </c>
      <c r="L32" s="220" t="str">
        <f t="shared" si="8"/>
        <v>3</v>
      </c>
    </row>
    <row r="33" spans="1:12" x14ac:dyDescent="0.35">
      <c r="A33" s="218">
        <v>8</v>
      </c>
      <c r="B33" s="342">
        <v>45352</v>
      </c>
      <c r="C33" s="9">
        <v>6306</v>
      </c>
      <c r="D33" s="218" t="s">
        <v>603</v>
      </c>
      <c r="E33" s="81">
        <v>6306080</v>
      </c>
      <c r="F33" s="219" t="s">
        <v>646</v>
      </c>
      <c r="G33" s="220" t="str">
        <f>'IK2024'!AB49</f>
        <v>2</v>
      </c>
      <c r="H33" s="220" t="str">
        <f>'IA2024'!AX52</f>
        <v>3</v>
      </c>
      <c r="I33" s="220">
        <f>'IP2024'!M47</f>
        <v>1</v>
      </c>
      <c r="J33" s="221">
        <f t="shared" si="6"/>
        <v>6</v>
      </c>
      <c r="K33" s="221" t="str">
        <f t="shared" si="7"/>
        <v>WASPADA</v>
      </c>
      <c r="L33" s="220" t="str">
        <f t="shared" si="8"/>
        <v>2</v>
      </c>
    </row>
    <row r="34" spans="1:12" x14ac:dyDescent="0.35">
      <c r="A34" s="218">
        <v>9</v>
      </c>
      <c r="B34" s="342">
        <v>45352</v>
      </c>
      <c r="C34" s="9">
        <v>6306</v>
      </c>
      <c r="D34" s="218" t="s">
        <v>603</v>
      </c>
      <c r="E34" s="81">
        <v>6306090</v>
      </c>
      <c r="F34" s="219" t="s">
        <v>647</v>
      </c>
      <c r="G34" s="220" t="str">
        <f>'IK2024'!AB50</f>
        <v>2</v>
      </c>
      <c r="H34" s="220" t="str">
        <f>'IA2024'!AX53</f>
        <v>3</v>
      </c>
      <c r="I34" s="220">
        <f>'IP2024'!M48</f>
        <v>3</v>
      </c>
      <c r="J34" s="221">
        <f t="shared" si="6"/>
        <v>8</v>
      </c>
      <c r="K34" s="221" t="str">
        <f t="shared" si="7"/>
        <v>AMAN</v>
      </c>
      <c r="L34" s="220" t="str">
        <f t="shared" si="8"/>
        <v>3</v>
      </c>
    </row>
    <row r="35" spans="1:12" x14ac:dyDescent="0.35">
      <c r="A35" s="218">
        <v>10</v>
      </c>
      <c r="B35" s="342">
        <v>45352</v>
      </c>
      <c r="C35" s="9">
        <v>6306</v>
      </c>
      <c r="D35" s="218" t="s">
        <v>603</v>
      </c>
      <c r="E35" s="81">
        <v>6306091</v>
      </c>
      <c r="F35" s="219" t="s">
        <v>648</v>
      </c>
      <c r="G35" s="220" t="str">
        <f>'IK2024'!AB51</f>
        <v>2</v>
      </c>
      <c r="H35" s="220" t="str">
        <f>'IA2024'!AX54</f>
        <v>3</v>
      </c>
      <c r="I35" s="220">
        <f>'IP2024'!M49</f>
        <v>1</v>
      </c>
      <c r="J35" s="221">
        <f t="shared" si="6"/>
        <v>6</v>
      </c>
      <c r="K35" s="221" t="str">
        <f t="shared" si="7"/>
        <v>WASPADA</v>
      </c>
      <c r="L35" s="220" t="str">
        <f t="shared" si="8"/>
        <v>2</v>
      </c>
    </row>
    <row r="36" spans="1:12" x14ac:dyDescent="0.35">
      <c r="A36" s="218">
        <v>11</v>
      </c>
      <c r="B36" s="342">
        <v>45352</v>
      </c>
      <c r="C36" s="9">
        <v>6306</v>
      </c>
      <c r="D36" s="218" t="s">
        <v>603</v>
      </c>
      <c r="E36" s="81">
        <v>6306100</v>
      </c>
      <c r="F36" s="219" t="s">
        <v>649</v>
      </c>
      <c r="G36" s="220" t="str">
        <f>'IK2024'!AB52</f>
        <v>2</v>
      </c>
      <c r="H36" s="220" t="str">
        <f>'IA2024'!AX55</f>
        <v>3</v>
      </c>
      <c r="I36" s="220">
        <f>'IP2024'!M50</f>
        <v>3</v>
      </c>
      <c r="J36" s="221">
        <f t="shared" si="6"/>
        <v>8</v>
      </c>
      <c r="K36" s="221" t="str">
        <f t="shared" si="7"/>
        <v>AMAN</v>
      </c>
      <c r="L36" s="220" t="str">
        <f t="shared" si="8"/>
        <v>3</v>
      </c>
    </row>
    <row r="37" spans="1:12" x14ac:dyDescent="0.35">
      <c r="A37" s="222"/>
      <c r="B37" s="222"/>
      <c r="C37" s="32" t="s">
        <v>597</v>
      </c>
      <c r="D37" s="222">
        <f>[2]IK!C52</f>
        <v>0</v>
      </c>
      <c r="E37" s="219">
        <f>[2]IK!D52</f>
        <v>0</v>
      </c>
      <c r="F37" s="219">
        <f>[2]IK!E52</f>
        <v>0</v>
      </c>
      <c r="G37" s="220" t="str">
        <f>'IK2024'!AB53</f>
        <v>1</v>
      </c>
      <c r="H37" s="220" t="str">
        <f>'IA2024'!AX56</f>
        <v>3</v>
      </c>
      <c r="I37" s="220">
        <f>'IP2024'!M51</f>
        <v>2</v>
      </c>
      <c r="J37" s="221">
        <f t="shared" si="6"/>
        <v>6</v>
      </c>
      <c r="K37" s="221" t="str">
        <f t="shared" si="7"/>
        <v>WASPADA</v>
      </c>
      <c r="L37" s="220" t="str">
        <f t="shared" si="8"/>
        <v>2</v>
      </c>
    </row>
    <row r="38" spans="1:12" x14ac:dyDescent="0.35">
      <c r="A38" s="218">
        <v>1</v>
      </c>
      <c r="B38" s="342">
        <v>45383</v>
      </c>
      <c r="C38" s="9">
        <v>6306</v>
      </c>
      <c r="D38" s="218" t="s">
        <v>603</v>
      </c>
      <c r="E38" s="81">
        <v>6306010</v>
      </c>
      <c r="F38" s="219" t="s">
        <v>639</v>
      </c>
      <c r="G38" s="220" t="str">
        <f>'IK2024'!AB60</f>
        <v>2</v>
      </c>
      <c r="H38" s="220" t="str">
        <f>'IA2024'!AX63</f>
        <v>3</v>
      </c>
      <c r="I38" s="220">
        <f>'IP2024'!M58</f>
        <v>2</v>
      </c>
      <c r="J38" s="221">
        <f t="shared" ref="J38:J49" si="9">IF(ISERROR(G38+H38+I38),"",G38+H38+I38)</f>
        <v>7</v>
      </c>
      <c r="K38" s="221" t="str">
        <f t="shared" ref="K38:K49" si="10">IF(J38="","",IF(J38&lt;=5,"RENTAN",IF(J38&gt;7,"AMAN","WASPADA")))</f>
        <v>WASPADA</v>
      </c>
      <c r="L38" s="220" t="str">
        <f t="shared" ref="L38:L49" si="11">IF(K38="","",IF(K38="aman","3",IF(K38="rentan","1","2")))</f>
        <v>2</v>
      </c>
    </row>
    <row r="39" spans="1:12" x14ac:dyDescent="0.35">
      <c r="A39" s="218">
        <v>2</v>
      </c>
      <c r="B39" s="342">
        <v>45383</v>
      </c>
      <c r="C39" s="9">
        <v>6306</v>
      </c>
      <c r="D39" s="218" t="s">
        <v>603</v>
      </c>
      <c r="E39" s="81">
        <v>6306020</v>
      </c>
      <c r="F39" s="219" t="s">
        <v>640</v>
      </c>
      <c r="G39" s="220" t="str">
        <f>'IK2024'!AB61</f>
        <v>2</v>
      </c>
      <c r="H39" s="220" t="str">
        <f>'IA2024'!AX64</f>
        <v>3</v>
      </c>
      <c r="I39" s="220">
        <f>'IP2024'!M59</f>
        <v>1</v>
      </c>
      <c r="J39" s="221">
        <f t="shared" si="9"/>
        <v>6</v>
      </c>
      <c r="K39" s="221" t="str">
        <f t="shared" si="10"/>
        <v>WASPADA</v>
      </c>
      <c r="L39" s="220" t="str">
        <f t="shared" si="11"/>
        <v>2</v>
      </c>
    </row>
    <row r="40" spans="1:12" x14ac:dyDescent="0.35">
      <c r="A40" s="218">
        <v>3</v>
      </c>
      <c r="B40" s="342">
        <v>45383</v>
      </c>
      <c r="C40" s="9">
        <v>6306</v>
      </c>
      <c r="D40" s="218" t="s">
        <v>603</v>
      </c>
      <c r="E40" s="81">
        <v>6306030</v>
      </c>
      <c r="F40" s="219" t="s">
        <v>641</v>
      </c>
      <c r="G40" s="220" t="str">
        <f>'IK2024'!AB62</f>
        <v>2</v>
      </c>
      <c r="H40" s="220" t="str">
        <f>'IA2024'!AX65</f>
        <v>3</v>
      </c>
      <c r="I40" s="220">
        <f>'IP2024'!M60</f>
        <v>1</v>
      </c>
      <c r="J40" s="221">
        <f t="shared" si="9"/>
        <v>6</v>
      </c>
      <c r="K40" s="221" t="str">
        <f t="shared" si="10"/>
        <v>WASPADA</v>
      </c>
      <c r="L40" s="220" t="str">
        <f t="shared" si="11"/>
        <v>2</v>
      </c>
    </row>
    <row r="41" spans="1:12" x14ac:dyDescent="0.35">
      <c r="A41" s="218">
        <v>4</v>
      </c>
      <c r="B41" s="342">
        <v>45383</v>
      </c>
      <c r="C41" s="9">
        <v>6306</v>
      </c>
      <c r="D41" s="218" t="s">
        <v>603</v>
      </c>
      <c r="E41" s="81">
        <v>6306040</v>
      </c>
      <c r="F41" s="219" t="s">
        <v>642</v>
      </c>
      <c r="G41" s="220" t="str">
        <f>'IK2024'!AB63</f>
        <v>2</v>
      </c>
      <c r="H41" s="220" t="str">
        <f>'IA2024'!AX66</f>
        <v>3</v>
      </c>
      <c r="I41" s="220">
        <f>'IP2024'!M61</f>
        <v>1</v>
      </c>
      <c r="J41" s="221">
        <f t="shared" si="9"/>
        <v>6</v>
      </c>
      <c r="K41" s="221" t="str">
        <f t="shared" si="10"/>
        <v>WASPADA</v>
      </c>
      <c r="L41" s="220" t="str">
        <f t="shared" si="11"/>
        <v>2</v>
      </c>
    </row>
    <row r="42" spans="1:12" x14ac:dyDescent="0.35">
      <c r="A42" s="218">
        <v>5</v>
      </c>
      <c r="B42" s="342">
        <v>45383</v>
      </c>
      <c r="C42" s="9">
        <v>6306</v>
      </c>
      <c r="D42" s="218" t="s">
        <v>603</v>
      </c>
      <c r="E42" s="81">
        <v>6306050</v>
      </c>
      <c r="F42" s="219" t="s">
        <v>643</v>
      </c>
      <c r="G42" s="220" t="str">
        <f>'IK2024'!AB64</f>
        <v>3</v>
      </c>
      <c r="H42" s="220" t="str">
        <f>'IA2024'!AX67</f>
        <v>3</v>
      </c>
      <c r="I42" s="220">
        <f>'IP2024'!M62</f>
        <v>3</v>
      </c>
      <c r="J42" s="221">
        <f t="shared" si="9"/>
        <v>9</v>
      </c>
      <c r="K42" s="221" t="str">
        <f t="shared" si="10"/>
        <v>AMAN</v>
      </c>
      <c r="L42" s="220" t="str">
        <f t="shared" si="11"/>
        <v>3</v>
      </c>
    </row>
    <row r="43" spans="1:12" x14ac:dyDescent="0.35">
      <c r="A43" s="218">
        <v>6</v>
      </c>
      <c r="B43" s="342">
        <v>45383</v>
      </c>
      <c r="C43" s="9">
        <v>6306</v>
      </c>
      <c r="D43" s="218" t="s">
        <v>603</v>
      </c>
      <c r="E43" s="81">
        <v>6306060</v>
      </c>
      <c r="F43" s="219" t="s">
        <v>644</v>
      </c>
      <c r="G43" s="220" t="str">
        <f>'IK2024'!AB65</f>
        <v>3</v>
      </c>
      <c r="H43" s="220" t="str">
        <f>'IA2024'!AX68</f>
        <v>3</v>
      </c>
      <c r="I43" s="220">
        <f>'IP2024'!M63</f>
        <v>2</v>
      </c>
      <c r="J43" s="221">
        <f t="shared" si="9"/>
        <v>8</v>
      </c>
      <c r="K43" s="221" t="str">
        <f t="shared" si="10"/>
        <v>AMAN</v>
      </c>
      <c r="L43" s="220" t="str">
        <f t="shared" si="11"/>
        <v>3</v>
      </c>
    </row>
    <row r="44" spans="1:12" x14ac:dyDescent="0.35">
      <c r="A44" s="218">
        <v>7</v>
      </c>
      <c r="B44" s="342">
        <v>45383</v>
      </c>
      <c r="C44" s="9">
        <v>6306</v>
      </c>
      <c r="D44" s="218" t="s">
        <v>603</v>
      </c>
      <c r="E44" s="81">
        <v>6306070</v>
      </c>
      <c r="F44" s="219" t="s">
        <v>645</v>
      </c>
      <c r="G44" s="220" t="str">
        <f>'IK2024'!AB66</f>
        <v>3</v>
      </c>
      <c r="H44" s="220" t="str">
        <f>'IA2024'!AX69</f>
        <v>3</v>
      </c>
      <c r="I44" s="220">
        <f>'IP2024'!M64</f>
        <v>3</v>
      </c>
      <c r="J44" s="221">
        <f t="shared" si="9"/>
        <v>9</v>
      </c>
      <c r="K44" s="221" t="str">
        <f t="shared" si="10"/>
        <v>AMAN</v>
      </c>
      <c r="L44" s="220" t="str">
        <f t="shared" si="11"/>
        <v>3</v>
      </c>
    </row>
    <row r="45" spans="1:12" x14ac:dyDescent="0.35">
      <c r="A45" s="218">
        <v>8</v>
      </c>
      <c r="B45" s="342">
        <v>45383</v>
      </c>
      <c r="C45" s="9">
        <v>6306</v>
      </c>
      <c r="D45" s="218" t="s">
        <v>603</v>
      </c>
      <c r="E45" s="81">
        <v>6306080</v>
      </c>
      <c r="F45" s="219" t="s">
        <v>646</v>
      </c>
      <c r="G45" s="220" t="str">
        <f>'IK2024'!AB67</f>
        <v>2</v>
      </c>
      <c r="H45" s="220" t="str">
        <f>'IA2024'!AX70</f>
        <v>3</v>
      </c>
      <c r="I45" s="220">
        <f>'IP2024'!M65</f>
        <v>1</v>
      </c>
      <c r="J45" s="221">
        <f t="shared" si="9"/>
        <v>6</v>
      </c>
      <c r="K45" s="221" t="str">
        <f t="shared" si="10"/>
        <v>WASPADA</v>
      </c>
      <c r="L45" s="220" t="str">
        <f t="shared" si="11"/>
        <v>2</v>
      </c>
    </row>
    <row r="46" spans="1:12" x14ac:dyDescent="0.35">
      <c r="A46" s="218">
        <v>9</v>
      </c>
      <c r="B46" s="342">
        <v>45383</v>
      </c>
      <c r="C46" s="9">
        <v>6306</v>
      </c>
      <c r="D46" s="218" t="s">
        <v>603</v>
      </c>
      <c r="E46" s="81">
        <v>6306090</v>
      </c>
      <c r="F46" s="219" t="s">
        <v>647</v>
      </c>
      <c r="G46" s="220" t="str">
        <f>'IK2024'!AB68</f>
        <v>2</v>
      </c>
      <c r="H46" s="220" t="str">
        <f>'IA2024'!AX71</f>
        <v>3</v>
      </c>
      <c r="I46" s="220">
        <f>'IP2024'!M66</f>
        <v>3</v>
      </c>
      <c r="J46" s="221">
        <f t="shared" si="9"/>
        <v>8</v>
      </c>
      <c r="K46" s="221" t="str">
        <f t="shared" si="10"/>
        <v>AMAN</v>
      </c>
      <c r="L46" s="220" t="str">
        <f t="shared" si="11"/>
        <v>3</v>
      </c>
    </row>
    <row r="47" spans="1:12" x14ac:dyDescent="0.35">
      <c r="A47" s="218">
        <v>10</v>
      </c>
      <c r="B47" s="342">
        <v>45383</v>
      </c>
      <c r="C47" s="9">
        <v>6306</v>
      </c>
      <c r="D47" s="218" t="s">
        <v>603</v>
      </c>
      <c r="E47" s="81">
        <v>6306091</v>
      </c>
      <c r="F47" s="219" t="s">
        <v>648</v>
      </c>
      <c r="G47" s="220" t="str">
        <f>'IK2024'!AB69</f>
        <v>2</v>
      </c>
      <c r="H47" s="220" t="str">
        <f>'IA2024'!AX72</f>
        <v>3</v>
      </c>
      <c r="I47" s="220">
        <f>'IP2024'!M67</f>
        <v>1</v>
      </c>
      <c r="J47" s="221">
        <f t="shared" si="9"/>
        <v>6</v>
      </c>
      <c r="K47" s="221" t="str">
        <f t="shared" si="10"/>
        <v>WASPADA</v>
      </c>
      <c r="L47" s="220" t="str">
        <f t="shared" si="11"/>
        <v>2</v>
      </c>
    </row>
    <row r="48" spans="1:12" x14ac:dyDescent="0.35">
      <c r="A48" s="218">
        <v>11</v>
      </c>
      <c r="B48" s="342">
        <v>45383</v>
      </c>
      <c r="C48" s="9">
        <v>6306</v>
      </c>
      <c r="D48" s="218" t="s">
        <v>603</v>
      </c>
      <c r="E48" s="81">
        <v>6306100</v>
      </c>
      <c r="F48" s="219" t="s">
        <v>649</v>
      </c>
      <c r="G48" s="220" t="str">
        <f>'IK2024'!AB70</f>
        <v>2</v>
      </c>
      <c r="H48" s="220" t="str">
        <f>'IA2024'!AX73</f>
        <v>3</v>
      </c>
      <c r="I48" s="220">
        <f>'IP2024'!M68</f>
        <v>3</v>
      </c>
      <c r="J48" s="221">
        <f t="shared" si="9"/>
        <v>8</v>
      </c>
      <c r="K48" s="221" t="str">
        <f t="shared" si="10"/>
        <v>AMAN</v>
      </c>
      <c r="L48" s="220" t="str">
        <f t="shared" si="11"/>
        <v>3</v>
      </c>
    </row>
    <row r="49" spans="1:12" x14ac:dyDescent="0.35">
      <c r="A49" s="222"/>
      <c r="B49" s="222"/>
      <c r="C49" s="32" t="s">
        <v>597</v>
      </c>
      <c r="D49" s="222">
        <f>[2]IK!C69</f>
        <v>0</v>
      </c>
      <c r="E49" s="219">
        <f>[2]IK!D69</f>
        <v>0</v>
      </c>
      <c r="F49" s="219">
        <f>[2]IK!E69</f>
        <v>0</v>
      </c>
      <c r="G49" s="220" t="str">
        <f>'IK2024'!AB71</f>
        <v>1</v>
      </c>
      <c r="H49" s="220" t="str">
        <f>'IA2024'!AX74</f>
        <v>3</v>
      </c>
      <c r="I49" s="220">
        <f>'IP2024'!M69</f>
        <v>2</v>
      </c>
      <c r="J49" s="221">
        <f t="shared" si="9"/>
        <v>6</v>
      </c>
      <c r="K49" s="221" t="str">
        <f t="shared" si="10"/>
        <v>WASPADA</v>
      </c>
      <c r="L49" s="220" t="str">
        <f t="shared" si="11"/>
        <v>2</v>
      </c>
    </row>
    <row r="50" spans="1:12" x14ac:dyDescent="0.35">
      <c r="A50" s="218">
        <v>1</v>
      </c>
      <c r="B50" s="342">
        <v>45413</v>
      </c>
      <c r="C50" s="9">
        <v>6306</v>
      </c>
      <c r="D50" s="218" t="s">
        <v>603</v>
      </c>
      <c r="E50" s="81">
        <v>6306010</v>
      </c>
      <c r="F50" s="219" t="s">
        <v>639</v>
      </c>
      <c r="G50" s="220" t="str">
        <f>'IK2024'!AB79</f>
        <v>2</v>
      </c>
      <c r="H50" s="220" t="str">
        <f>'IA2024'!AX81</f>
        <v>3</v>
      </c>
      <c r="I50" s="220">
        <f>'IP2024'!M76</f>
        <v>1</v>
      </c>
      <c r="J50" s="221">
        <f t="shared" ref="J50:J61" si="12">IF(ISERROR(G50+H50+I50),"",G50+H50+I50)</f>
        <v>6</v>
      </c>
      <c r="K50" s="221" t="str">
        <f t="shared" ref="K50:K61" si="13">IF(J50="","",IF(J50&lt;=5,"RENTAN",IF(J50&gt;7,"AMAN","WASPADA")))</f>
        <v>WASPADA</v>
      </c>
      <c r="L50" s="220" t="str">
        <f t="shared" ref="L50:L61" si="14">IF(K50="","",IF(K50="aman","3",IF(K50="rentan","1","2")))</f>
        <v>2</v>
      </c>
    </row>
    <row r="51" spans="1:12" x14ac:dyDescent="0.35">
      <c r="A51" s="218">
        <v>2</v>
      </c>
      <c r="B51" s="342">
        <v>45413</v>
      </c>
      <c r="C51" s="9">
        <v>6306</v>
      </c>
      <c r="D51" s="218" t="s">
        <v>603</v>
      </c>
      <c r="E51" s="81">
        <v>6306020</v>
      </c>
      <c r="F51" s="219" t="s">
        <v>640</v>
      </c>
      <c r="G51" s="220" t="str">
        <f>'IK2024'!AB80</f>
        <v>2</v>
      </c>
      <c r="H51" s="220" t="str">
        <f>'IA2024'!AX82</f>
        <v>3</v>
      </c>
      <c r="I51" s="220">
        <f>'IP2024'!M77</f>
        <v>1</v>
      </c>
      <c r="J51" s="221">
        <f t="shared" si="12"/>
        <v>6</v>
      </c>
      <c r="K51" s="221" t="str">
        <f t="shared" si="13"/>
        <v>WASPADA</v>
      </c>
      <c r="L51" s="220" t="str">
        <f t="shared" si="14"/>
        <v>2</v>
      </c>
    </row>
    <row r="52" spans="1:12" x14ac:dyDescent="0.35">
      <c r="A52" s="218">
        <v>3</v>
      </c>
      <c r="B52" s="342">
        <v>45413</v>
      </c>
      <c r="C52" s="9">
        <v>6306</v>
      </c>
      <c r="D52" s="218" t="s">
        <v>603</v>
      </c>
      <c r="E52" s="81">
        <v>6306030</v>
      </c>
      <c r="F52" s="219" t="s">
        <v>641</v>
      </c>
      <c r="G52" s="220" t="str">
        <f>'IK2024'!AB81</f>
        <v>2</v>
      </c>
      <c r="H52" s="220" t="str">
        <f>'IA2024'!AX83</f>
        <v>3</v>
      </c>
      <c r="I52" s="220">
        <f>'IP2024'!M78</f>
        <v>1</v>
      </c>
      <c r="J52" s="221">
        <f t="shared" si="12"/>
        <v>6</v>
      </c>
      <c r="K52" s="221" t="str">
        <f t="shared" si="13"/>
        <v>WASPADA</v>
      </c>
      <c r="L52" s="220" t="str">
        <f t="shared" si="14"/>
        <v>2</v>
      </c>
    </row>
    <row r="53" spans="1:12" x14ac:dyDescent="0.35">
      <c r="A53" s="218">
        <v>4</v>
      </c>
      <c r="B53" s="342">
        <v>45413</v>
      </c>
      <c r="C53" s="9">
        <v>6306</v>
      </c>
      <c r="D53" s="218" t="s">
        <v>603</v>
      </c>
      <c r="E53" s="81">
        <v>6306040</v>
      </c>
      <c r="F53" s="219" t="s">
        <v>642</v>
      </c>
      <c r="G53" s="220" t="str">
        <f>'IK2024'!AB82</f>
        <v>2</v>
      </c>
      <c r="H53" s="220" t="str">
        <f>'IA2024'!AX84</f>
        <v>3</v>
      </c>
      <c r="I53" s="220">
        <f>'IP2024'!M79</f>
        <v>1</v>
      </c>
      <c r="J53" s="221">
        <f t="shared" si="12"/>
        <v>6</v>
      </c>
      <c r="K53" s="221" t="str">
        <f t="shared" si="13"/>
        <v>WASPADA</v>
      </c>
      <c r="L53" s="220" t="str">
        <f t="shared" si="14"/>
        <v>2</v>
      </c>
    </row>
    <row r="54" spans="1:12" x14ac:dyDescent="0.35">
      <c r="A54" s="218">
        <v>5</v>
      </c>
      <c r="B54" s="342">
        <v>45413</v>
      </c>
      <c r="C54" s="9">
        <v>6306</v>
      </c>
      <c r="D54" s="218" t="s">
        <v>603</v>
      </c>
      <c r="E54" s="81">
        <v>6306050</v>
      </c>
      <c r="F54" s="219" t="s">
        <v>643</v>
      </c>
      <c r="G54" s="220" t="str">
        <f>'IK2024'!AB83</f>
        <v>3</v>
      </c>
      <c r="H54" s="220" t="str">
        <f>'IA2024'!AX85</f>
        <v>3</v>
      </c>
      <c r="I54" s="220">
        <f>'IP2024'!M80</f>
        <v>3</v>
      </c>
      <c r="J54" s="221">
        <f t="shared" si="12"/>
        <v>9</v>
      </c>
      <c r="K54" s="221" t="str">
        <f t="shared" si="13"/>
        <v>AMAN</v>
      </c>
      <c r="L54" s="220" t="str">
        <f t="shared" si="14"/>
        <v>3</v>
      </c>
    </row>
    <row r="55" spans="1:12" x14ac:dyDescent="0.35">
      <c r="A55" s="218">
        <v>6</v>
      </c>
      <c r="B55" s="342">
        <v>45413</v>
      </c>
      <c r="C55" s="9">
        <v>6306</v>
      </c>
      <c r="D55" s="218" t="s">
        <v>603</v>
      </c>
      <c r="E55" s="81">
        <v>6306060</v>
      </c>
      <c r="F55" s="219" t="s">
        <v>644</v>
      </c>
      <c r="G55" s="220" t="str">
        <f>'IK2024'!AB84</f>
        <v>2</v>
      </c>
      <c r="H55" s="220" t="str">
        <f>'IA2024'!AX86</f>
        <v>3</v>
      </c>
      <c r="I55" s="220">
        <f>'IP2024'!M81</f>
        <v>1</v>
      </c>
      <c r="J55" s="221">
        <f t="shared" si="12"/>
        <v>6</v>
      </c>
      <c r="K55" s="221" t="str">
        <f t="shared" si="13"/>
        <v>WASPADA</v>
      </c>
      <c r="L55" s="220" t="str">
        <f t="shared" si="14"/>
        <v>2</v>
      </c>
    </row>
    <row r="56" spans="1:12" x14ac:dyDescent="0.35">
      <c r="A56" s="218">
        <v>7</v>
      </c>
      <c r="B56" s="342">
        <v>45413</v>
      </c>
      <c r="C56" s="9">
        <v>6306</v>
      </c>
      <c r="D56" s="218" t="s">
        <v>603</v>
      </c>
      <c r="E56" s="81">
        <v>6306070</v>
      </c>
      <c r="F56" s="219" t="s">
        <v>645</v>
      </c>
      <c r="G56" s="220" t="str">
        <f>'IK2024'!AB85</f>
        <v>2</v>
      </c>
      <c r="H56" s="220" t="str">
        <f>'IA2024'!AX87</f>
        <v>3</v>
      </c>
      <c r="I56" s="220">
        <f>'IP2024'!M82</f>
        <v>2</v>
      </c>
      <c r="J56" s="221">
        <f t="shared" si="12"/>
        <v>7</v>
      </c>
      <c r="K56" s="221" t="str">
        <f t="shared" si="13"/>
        <v>WASPADA</v>
      </c>
      <c r="L56" s="220" t="str">
        <f t="shared" si="14"/>
        <v>2</v>
      </c>
    </row>
    <row r="57" spans="1:12" x14ac:dyDescent="0.35">
      <c r="A57" s="218">
        <v>8</v>
      </c>
      <c r="B57" s="342">
        <v>45413</v>
      </c>
      <c r="C57" s="9">
        <v>6306</v>
      </c>
      <c r="D57" s="218" t="s">
        <v>603</v>
      </c>
      <c r="E57" s="81">
        <v>6306080</v>
      </c>
      <c r="F57" s="219" t="s">
        <v>646</v>
      </c>
      <c r="G57" s="220" t="str">
        <f>'IK2024'!AB86</f>
        <v>2</v>
      </c>
      <c r="H57" s="220" t="str">
        <f>'IA2024'!AX88</f>
        <v>3</v>
      </c>
      <c r="I57" s="220">
        <f>'IP2024'!M83</f>
        <v>1</v>
      </c>
      <c r="J57" s="221">
        <f t="shared" si="12"/>
        <v>6</v>
      </c>
      <c r="K57" s="221" t="str">
        <f t="shared" si="13"/>
        <v>WASPADA</v>
      </c>
      <c r="L57" s="220" t="str">
        <f t="shared" si="14"/>
        <v>2</v>
      </c>
    </row>
    <row r="58" spans="1:12" x14ac:dyDescent="0.35">
      <c r="A58" s="218">
        <v>9</v>
      </c>
      <c r="B58" s="342">
        <v>45413</v>
      </c>
      <c r="C58" s="9">
        <v>6306</v>
      </c>
      <c r="D58" s="218" t="s">
        <v>603</v>
      </c>
      <c r="E58" s="81">
        <v>6306090</v>
      </c>
      <c r="F58" s="219" t="s">
        <v>647</v>
      </c>
      <c r="G58" s="220" t="str">
        <f>'IK2024'!AB87</f>
        <v>2</v>
      </c>
      <c r="H58" s="220" t="str">
        <f>'IA2024'!AX89</f>
        <v>3</v>
      </c>
      <c r="I58" s="220">
        <f>'IP2024'!M84</f>
        <v>3</v>
      </c>
      <c r="J58" s="221">
        <f t="shared" si="12"/>
        <v>8</v>
      </c>
      <c r="K58" s="221" t="str">
        <f t="shared" si="13"/>
        <v>AMAN</v>
      </c>
      <c r="L58" s="220" t="str">
        <f t="shared" si="14"/>
        <v>3</v>
      </c>
    </row>
    <row r="59" spans="1:12" x14ac:dyDescent="0.35">
      <c r="A59" s="218">
        <v>10</v>
      </c>
      <c r="B59" s="342">
        <v>45413</v>
      </c>
      <c r="C59" s="9">
        <v>6306</v>
      </c>
      <c r="D59" s="218" t="s">
        <v>603</v>
      </c>
      <c r="E59" s="81">
        <v>6306091</v>
      </c>
      <c r="F59" s="219" t="s">
        <v>648</v>
      </c>
      <c r="G59" s="220" t="str">
        <f>'IK2024'!AB88</f>
        <v>2</v>
      </c>
      <c r="H59" s="220" t="str">
        <f>'IA2024'!AX90</f>
        <v>3</v>
      </c>
      <c r="I59" s="220">
        <f>'IP2024'!M85</f>
        <v>1</v>
      </c>
      <c r="J59" s="221">
        <f t="shared" si="12"/>
        <v>6</v>
      </c>
      <c r="K59" s="221" t="str">
        <f t="shared" si="13"/>
        <v>WASPADA</v>
      </c>
      <c r="L59" s="220" t="str">
        <f t="shared" si="14"/>
        <v>2</v>
      </c>
    </row>
    <row r="60" spans="1:12" x14ac:dyDescent="0.35">
      <c r="A60" s="218">
        <v>11</v>
      </c>
      <c r="B60" s="342">
        <v>45413</v>
      </c>
      <c r="C60" s="9">
        <v>6306</v>
      </c>
      <c r="D60" s="218" t="s">
        <v>603</v>
      </c>
      <c r="E60" s="81">
        <v>6306100</v>
      </c>
      <c r="F60" s="219" t="s">
        <v>649</v>
      </c>
      <c r="G60" s="220" t="str">
        <f>'IK2024'!AB89</f>
        <v>2</v>
      </c>
      <c r="H60" s="220" t="str">
        <f>'IA2024'!AX91</f>
        <v>3</v>
      </c>
      <c r="I60" s="220">
        <f>'IP2024'!M86</f>
        <v>2</v>
      </c>
      <c r="J60" s="221">
        <f t="shared" si="12"/>
        <v>7</v>
      </c>
      <c r="K60" s="221" t="str">
        <f t="shared" si="13"/>
        <v>WASPADA</v>
      </c>
      <c r="L60" s="220" t="str">
        <f t="shared" si="14"/>
        <v>2</v>
      </c>
    </row>
    <row r="61" spans="1:12" x14ac:dyDescent="0.35">
      <c r="A61" s="222"/>
      <c r="B61" s="222"/>
      <c r="C61" s="32" t="s">
        <v>597</v>
      </c>
      <c r="D61" s="222">
        <f>[2]IK!C86</f>
        <v>0</v>
      </c>
      <c r="E61" s="219">
        <f>[2]IK!D86</f>
        <v>0</v>
      </c>
      <c r="F61" s="219">
        <f>[2]IK!E86</f>
        <v>0</v>
      </c>
      <c r="G61" s="220" t="str">
        <f>'IK2024'!AB90</f>
        <v>1</v>
      </c>
      <c r="H61" s="220" t="str">
        <f>'IA2024'!AX92</f>
        <v>3</v>
      </c>
      <c r="I61" s="220">
        <f>'IP2024'!M87</f>
        <v>2</v>
      </c>
      <c r="J61" s="221">
        <f t="shared" si="12"/>
        <v>6</v>
      </c>
      <c r="K61" s="221" t="str">
        <f t="shared" si="13"/>
        <v>WASPADA</v>
      </c>
      <c r="L61" s="220" t="str">
        <f t="shared" si="14"/>
        <v>2</v>
      </c>
    </row>
    <row r="62" spans="1:12" x14ac:dyDescent="0.35">
      <c r="A62" s="218">
        <v>1</v>
      </c>
      <c r="B62" s="342">
        <v>45444</v>
      </c>
      <c r="C62" s="9">
        <v>6306</v>
      </c>
      <c r="D62" s="218" t="s">
        <v>603</v>
      </c>
      <c r="E62" s="81">
        <v>6306010</v>
      </c>
      <c r="F62" s="219" t="s">
        <v>639</v>
      </c>
      <c r="G62" s="220" t="str">
        <f>'IK2024'!AB98</f>
        <v>2</v>
      </c>
      <c r="H62" s="220" t="str">
        <f>'IA2024'!AX99</f>
        <v>3</v>
      </c>
      <c r="I62" s="220">
        <f>'IP2024'!M94</f>
        <v>1</v>
      </c>
      <c r="J62" s="221">
        <f t="shared" ref="J62:J73" si="15">IF(ISERROR(G62+H62+I62),"",G62+H62+I62)</f>
        <v>6</v>
      </c>
      <c r="K62" s="221" t="str">
        <f t="shared" ref="K62:K73" si="16">IF(J62="","",IF(J62&lt;=5,"RENTAN",IF(J62&gt;7,"AMAN","WASPADA")))</f>
        <v>WASPADA</v>
      </c>
      <c r="L62" s="220" t="str">
        <f t="shared" ref="L62:L73" si="17">IF(K62="","",IF(K62="aman","3",IF(K62="rentan","1","2")))</f>
        <v>2</v>
      </c>
    </row>
    <row r="63" spans="1:12" x14ac:dyDescent="0.35">
      <c r="A63" s="218">
        <v>2</v>
      </c>
      <c r="B63" s="342">
        <v>45444</v>
      </c>
      <c r="C63" s="9">
        <v>6306</v>
      </c>
      <c r="D63" s="218" t="s">
        <v>603</v>
      </c>
      <c r="E63" s="81">
        <v>6306020</v>
      </c>
      <c r="F63" s="219" t="s">
        <v>640</v>
      </c>
      <c r="G63" s="220" t="str">
        <f>'IK2024'!AB99</f>
        <v>2</v>
      </c>
      <c r="H63" s="220" t="str">
        <f>'IA2024'!AX100</f>
        <v>3</v>
      </c>
      <c r="I63" s="220">
        <f>'IP2024'!M95</f>
        <v>1</v>
      </c>
      <c r="J63" s="221">
        <f t="shared" si="15"/>
        <v>6</v>
      </c>
      <c r="K63" s="221" t="str">
        <f t="shared" si="16"/>
        <v>WASPADA</v>
      </c>
      <c r="L63" s="220" t="str">
        <f t="shared" si="17"/>
        <v>2</v>
      </c>
    </row>
    <row r="64" spans="1:12" x14ac:dyDescent="0.35">
      <c r="A64" s="218">
        <v>3</v>
      </c>
      <c r="B64" s="342">
        <v>45444</v>
      </c>
      <c r="C64" s="9">
        <v>6306</v>
      </c>
      <c r="D64" s="218" t="s">
        <v>603</v>
      </c>
      <c r="E64" s="81">
        <v>6306030</v>
      </c>
      <c r="F64" s="219" t="s">
        <v>641</v>
      </c>
      <c r="G64" s="220" t="str">
        <f>'IK2024'!AB100</f>
        <v>2</v>
      </c>
      <c r="H64" s="220" t="str">
        <f>'IA2024'!AX101</f>
        <v>3</v>
      </c>
      <c r="I64" s="220">
        <f>'IP2024'!M96</f>
        <v>1</v>
      </c>
      <c r="J64" s="221">
        <f t="shared" si="15"/>
        <v>6</v>
      </c>
      <c r="K64" s="221" t="str">
        <f t="shared" si="16"/>
        <v>WASPADA</v>
      </c>
      <c r="L64" s="220" t="str">
        <f t="shared" si="17"/>
        <v>2</v>
      </c>
    </row>
    <row r="65" spans="1:12" x14ac:dyDescent="0.35">
      <c r="A65" s="218">
        <v>4</v>
      </c>
      <c r="B65" s="342">
        <v>45444</v>
      </c>
      <c r="C65" s="9">
        <v>6306</v>
      </c>
      <c r="D65" s="218" t="s">
        <v>603</v>
      </c>
      <c r="E65" s="81">
        <v>6306040</v>
      </c>
      <c r="F65" s="219" t="s">
        <v>642</v>
      </c>
      <c r="G65" s="220" t="str">
        <f>'IK2024'!AB101</f>
        <v>2</v>
      </c>
      <c r="H65" s="220" t="str">
        <f>'IA2024'!AX102</f>
        <v>3</v>
      </c>
      <c r="I65" s="220">
        <f>'IP2024'!M97</f>
        <v>1</v>
      </c>
      <c r="J65" s="221">
        <f t="shared" si="15"/>
        <v>6</v>
      </c>
      <c r="K65" s="221" t="str">
        <f t="shared" si="16"/>
        <v>WASPADA</v>
      </c>
      <c r="L65" s="220" t="str">
        <f t="shared" si="17"/>
        <v>2</v>
      </c>
    </row>
    <row r="66" spans="1:12" x14ac:dyDescent="0.35">
      <c r="A66" s="218">
        <v>5</v>
      </c>
      <c r="B66" s="342">
        <v>45444</v>
      </c>
      <c r="C66" s="9">
        <v>6306</v>
      </c>
      <c r="D66" s="218" t="s">
        <v>603</v>
      </c>
      <c r="E66" s="81">
        <v>6306050</v>
      </c>
      <c r="F66" s="219" t="s">
        <v>643</v>
      </c>
      <c r="G66" s="220" t="str">
        <f>'IK2024'!AB102</f>
        <v>2</v>
      </c>
      <c r="H66" s="220" t="str">
        <f>'IA2024'!AX103</f>
        <v>3</v>
      </c>
      <c r="I66" s="220">
        <f>'IP2024'!M98</f>
        <v>3</v>
      </c>
      <c r="J66" s="221">
        <f t="shared" si="15"/>
        <v>8</v>
      </c>
      <c r="K66" s="221" t="str">
        <f t="shared" si="16"/>
        <v>AMAN</v>
      </c>
      <c r="L66" s="220" t="str">
        <f t="shared" si="17"/>
        <v>3</v>
      </c>
    </row>
    <row r="67" spans="1:12" x14ac:dyDescent="0.35">
      <c r="A67" s="218">
        <v>6</v>
      </c>
      <c r="B67" s="342">
        <v>45444</v>
      </c>
      <c r="C67" s="9">
        <v>6306</v>
      </c>
      <c r="D67" s="218" t="s">
        <v>603</v>
      </c>
      <c r="E67" s="81">
        <v>6306060</v>
      </c>
      <c r="F67" s="219" t="s">
        <v>644</v>
      </c>
      <c r="G67" s="220" t="str">
        <f>'IK2024'!AB103</f>
        <v>2</v>
      </c>
      <c r="H67" s="220" t="str">
        <f>'IA2024'!AX104</f>
        <v>3</v>
      </c>
      <c r="I67" s="220">
        <f>'IP2024'!M99</f>
        <v>2</v>
      </c>
      <c r="J67" s="221">
        <f t="shared" si="15"/>
        <v>7</v>
      </c>
      <c r="K67" s="221" t="str">
        <f t="shared" si="16"/>
        <v>WASPADA</v>
      </c>
      <c r="L67" s="220" t="str">
        <f t="shared" si="17"/>
        <v>2</v>
      </c>
    </row>
    <row r="68" spans="1:12" x14ac:dyDescent="0.35">
      <c r="A68" s="218">
        <v>7</v>
      </c>
      <c r="B68" s="342">
        <v>45444</v>
      </c>
      <c r="C68" s="9">
        <v>6306</v>
      </c>
      <c r="D68" s="218" t="s">
        <v>603</v>
      </c>
      <c r="E68" s="81">
        <v>6306070</v>
      </c>
      <c r="F68" s="219" t="s">
        <v>645</v>
      </c>
      <c r="G68" s="220" t="str">
        <f>'IK2024'!AB104</f>
        <v>2</v>
      </c>
      <c r="H68" s="220" t="str">
        <f>'IA2024'!AX105</f>
        <v>3</v>
      </c>
      <c r="I68" s="220">
        <f>'IP2024'!M100</f>
        <v>2</v>
      </c>
      <c r="J68" s="221">
        <f t="shared" si="15"/>
        <v>7</v>
      </c>
      <c r="K68" s="221" t="str">
        <f t="shared" si="16"/>
        <v>WASPADA</v>
      </c>
      <c r="L68" s="220" t="str">
        <f t="shared" si="17"/>
        <v>2</v>
      </c>
    </row>
    <row r="69" spans="1:12" x14ac:dyDescent="0.35">
      <c r="A69" s="218">
        <v>8</v>
      </c>
      <c r="B69" s="342">
        <v>45444</v>
      </c>
      <c r="C69" s="9">
        <v>6306</v>
      </c>
      <c r="D69" s="218" t="s">
        <v>603</v>
      </c>
      <c r="E69" s="81">
        <v>6306080</v>
      </c>
      <c r="F69" s="219" t="s">
        <v>646</v>
      </c>
      <c r="G69" s="220" t="str">
        <f>'IK2024'!AB105</f>
        <v>2</v>
      </c>
      <c r="H69" s="220" t="str">
        <f>'IA2024'!AX106</f>
        <v>3</v>
      </c>
      <c r="I69" s="220">
        <f>'IP2024'!M101</f>
        <v>1</v>
      </c>
      <c r="J69" s="221">
        <f t="shared" si="15"/>
        <v>6</v>
      </c>
      <c r="K69" s="221" t="str">
        <f t="shared" si="16"/>
        <v>WASPADA</v>
      </c>
      <c r="L69" s="220" t="str">
        <f t="shared" si="17"/>
        <v>2</v>
      </c>
    </row>
    <row r="70" spans="1:12" x14ac:dyDescent="0.35">
      <c r="A70" s="218">
        <v>9</v>
      </c>
      <c r="B70" s="342">
        <v>45444</v>
      </c>
      <c r="C70" s="9">
        <v>6306</v>
      </c>
      <c r="D70" s="218" t="s">
        <v>603</v>
      </c>
      <c r="E70" s="81">
        <v>6306090</v>
      </c>
      <c r="F70" s="219" t="s">
        <v>647</v>
      </c>
      <c r="G70" s="220" t="str">
        <f>'IK2024'!AB106</f>
        <v>2</v>
      </c>
      <c r="H70" s="220" t="str">
        <f>'IA2024'!AX107</f>
        <v>3</v>
      </c>
      <c r="I70" s="220">
        <f>'IP2024'!M102</f>
        <v>3</v>
      </c>
      <c r="J70" s="221">
        <f t="shared" si="15"/>
        <v>8</v>
      </c>
      <c r="K70" s="221" t="str">
        <f t="shared" si="16"/>
        <v>AMAN</v>
      </c>
      <c r="L70" s="220" t="str">
        <f t="shared" si="17"/>
        <v>3</v>
      </c>
    </row>
    <row r="71" spans="1:12" x14ac:dyDescent="0.35">
      <c r="A71" s="218">
        <v>10</v>
      </c>
      <c r="B71" s="342">
        <v>45444</v>
      </c>
      <c r="C71" s="9">
        <v>6306</v>
      </c>
      <c r="D71" s="218" t="s">
        <v>603</v>
      </c>
      <c r="E71" s="81">
        <v>6306091</v>
      </c>
      <c r="F71" s="219" t="s">
        <v>648</v>
      </c>
      <c r="G71" s="220" t="str">
        <f>'IK2024'!AB107</f>
        <v>2</v>
      </c>
      <c r="H71" s="220" t="str">
        <f>'IA2024'!AX108</f>
        <v>3</v>
      </c>
      <c r="I71" s="220">
        <f>'IP2024'!M103</f>
        <v>1</v>
      </c>
      <c r="J71" s="221">
        <f t="shared" si="15"/>
        <v>6</v>
      </c>
      <c r="K71" s="221" t="str">
        <f t="shared" si="16"/>
        <v>WASPADA</v>
      </c>
      <c r="L71" s="220" t="str">
        <f t="shared" si="17"/>
        <v>2</v>
      </c>
    </row>
    <row r="72" spans="1:12" x14ac:dyDescent="0.35">
      <c r="A72" s="218">
        <v>11</v>
      </c>
      <c r="B72" s="342">
        <v>45444</v>
      </c>
      <c r="C72" s="9">
        <v>6306</v>
      </c>
      <c r="D72" s="218" t="s">
        <v>603</v>
      </c>
      <c r="E72" s="81">
        <v>6306100</v>
      </c>
      <c r="F72" s="219" t="s">
        <v>649</v>
      </c>
      <c r="G72" s="220" t="str">
        <f>'IK2024'!AB108</f>
        <v>2</v>
      </c>
      <c r="H72" s="220" t="str">
        <f>'IA2024'!AX109</f>
        <v>3</v>
      </c>
      <c r="I72" s="220">
        <f>'IP2024'!M104</f>
        <v>2</v>
      </c>
      <c r="J72" s="221">
        <f t="shared" si="15"/>
        <v>7</v>
      </c>
      <c r="K72" s="221" t="str">
        <f t="shared" si="16"/>
        <v>WASPADA</v>
      </c>
      <c r="L72" s="220" t="str">
        <f t="shared" si="17"/>
        <v>2</v>
      </c>
    </row>
    <row r="73" spans="1:12" x14ac:dyDescent="0.35">
      <c r="A73" s="222"/>
      <c r="B73" s="222"/>
      <c r="C73" s="32" t="s">
        <v>597</v>
      </c>
      <c r="D73" s="222">
        <f>[2]IK!C103</f>
        <v>0</v>
      </c>
      <c r="E73" s="219">
        <f>[2]IK!D103</f>
        <v>0</v>
      </c>
      <c r="F73" s="219">
        <f>[2]IK!E103</f>
        <v>0</v>
      </c>
      <c r="G73" s="220" t="str">
        <f>'IK2024'!AB109</f>
        <v>1</v>
      </c>
      <c r="H73" s="220" t="str">
        <f>'IA2024'!AX110</f>
        <v>3</v>
      </c>
      <c r="I73" s="220">
        <f>'IP2024'!M105</f>
        <v>2</v>
      </c>
      <c r="J73" s="221">
        <f t="shared" si="15"/>
        <v>6</v>
      </c>
      <c r="K73" s="221" t="str">
        <f t="shared" si="16"/>
        <v>WASPADA</v>
      </c>
      <c r="L73" s="220" t="str">
        <f t="shared" si="17"/>
        <v>2</v>
      </c>
    </row>
    <row r="74" spans="1:12" x14ac:dyDescent="0.35">
      <c r="A74" s="218">
        <v>1</v>
      </c>
      <c r="B74" s="342">
        <v>45474</v>
      </c>
      <c r="C74" s="9">
        <v>6306</v>
      </c>
      <c r="D74" s="218" t="s">
        <v>603</v>
      </c>
      <c r="E74" s="81">
        <v>6306010</v>
      </c>
      <c r="F74" s="219" t="s">
        <v>639</v>
      </c>
      <c r="G74" s="220" t="str">
        <f>'IK2024'!AB116</f>
        <v>2</v>
      </c>
      <c r="H74" s="220" t="str">
        <f>'IA2024'!AX117</f>
        <v>3</v>
      </c>
      <c r="I74" s="220">
        <f>'IP2024'!M111</f>
        <v>1</v>
      </c>
      <c r="J74" s="221">
        <f t="shared" ref="J74:J85" si="18">IF(ISERROR(G74+H74+I74),"",G74+H74+I74)</f>
        <v>6</v>
      </c>
      <c r="K74" s="221" t="str">
        <f t="shared" ref="K74:K85" si="19">IF(J74="","",IF(J74&lt;=5,"RENTAN",IF(J74&gt;7,"AMAN","WASPADA")))</f>
        <v>WASPADA</v>
      </c>
      <c r="L74" s="220" t="str">
        <f t="shared" ref="L74:L85" si="20">IF(K74="","",IF(K74="aman","3",IF(K74="rentan","1","2")))</f>
        <v>2</v>
      </c>
    </row>
    <row r="75" spans="1:12" x14ac:dyDescent="0.35">
      <c r="A75" s="218">
        <v>2</v>
      </c>
      <c r="B75" s="342">
        <v>45474</v>
      </c>
      <c r="C75" s="9">
        <v>6306</v>
      </c>
      <c r="D75" s="218" t="s">
        <v>603</v>
      </c>
      <c r="E75" s="81">
        <v>6306020</v>
      </c>
      <c r="F75" s="219" t="s">
        <v>640</v>
      </c>
      <c r="G75" s="220" t="str">
        <f>'IK2024'!AB117</f>
        <v>2</v>
      </c>
      <c r="H75" s="220" t="str">
        <f>'IA2024'!AX118</f>
        <v>3</v>
      </c>
      <c r="I75" s="220">
        <f>'IP2024'!M112</f>
        <v>1</v>
      </c>
      <c r="J75" s="221">
        <f t="shared" si="18"/>
        <v>6</v>
      </c>
      <c r="K75" s="221" t="str">
        <f t="shared" si="19"/>
        <v>WASPADA</v>
      </c>
      <c r="L75" s="220" t="str">
        <f t="shared" si="20"/>
        <v>2</v>
      </c>
    </row>
    <row r="76" spans="1:12" x14ac:dyDescent="0.35">
      <c r="A76" s="218">
        <v>3</v>
      </c>
      <c r="B76" s="342">
        <v>45474</v>
      </c>
      <c r="C76" s="9">
        <v>6306</v>
      </c>
      <c r="D76" s="218" t="s">
        <v>603</v>
      </c>
      <c r="E76" s="81">
        <v>6306030</v>
      </c>
      <c r="F76" s="219" t="s">
        <v>641</v>
      </c>
      <c r="G76" s="220" t="str">
        <f>'IK2024'!AB118</f>
        <v>2</v>
      </c>
      <c r="H76" s="220" t="str">
        <f>'IA2024'!AX119</f>
        <v>3</v>
      </c>
      <c r="I76" s="220">
        <f>'IP2024'!M113</f>
        <v>1</v>
      </c>
      <c r="J76" s="221">
        <f t="shared" si="18"/>
        <v>6</v>
      </c>
      <c r="K76" s="221" t="str">
        <f t="shared" si="19"/>
        <v>WASPADA</v>
      </c>
      <c r="L76" s="220" t="str">
        <f t="shared" si="20"/>
        <v>2</v>
      </c>
    </row>
    <row r="77" spans="1:12" x14ac:dyDescent="0.35">
      <c r="A77" s="218">
        <v>4</v>
      </c>
      <c r="B77" s="342">
        <v>45474</v>
      </c>
      <c r="C77" s="9">
        <v>6306</v>
      </c>
      <c r="D77" s="218" t="s">
        <v>603</v>
      </c>
      <c r="E77" s="81">
        <v>6306040</v>
      </c>
      <c r="F77" s="219" t="s">
        <v>642</v>
      </c>
      <c r="G77" s="220" t="str">
        <f>'IK2024'!AB119</f>
        <v>2</v>
      </c>
      <c r="H77" s="220" t="str">
        <f>'IA2024'!AX120</f>
        <v>3</v>
      </c>
      <c r="I77" s="220">
        <f>'IP2024'!M114</f>
        <v>1</v>
      </c>
      <c r="J77" s="221">
        <f t="shared" si="18"/>
        <v>6</v>
      </c>
      <c r="K77" s="221" t="str">
        <f t="shared" si="19"/>
        <v>WASPADA</v>
      </c>
      <c r="L77" s="220" t="str">
        <f t="shared" si="20"/>
        <v>2</v>
      </c>
    </row>
    <row r="78" spans="1:12" x14ac:dyDescent="0.35">
      <c r="A78" s="218">
        <v>5</v>
      </c>
      <c r="B78" s="342">
        <v>45474</v>
      </c>
      <c r="C78" s="9">
        <v>6306</v>
      </c>
      <c r="D78" s="218" t="s">
        <v>603</v>
      </c>
      <c r="E78" s="81">
        <v>6306050</v>
      </c>
      <c r="F78" s="219" t="s">
        <v>643</v>
      </c>
      <c r="G78" s="220" t="str">
        <f>'IK2024'!AB120</f>
        <v>2</v>
      </c>
      <c r="H78" s="220" t="str">
        <f>'IA2024'!AX121</f>
        <v>3</v>
      </c>
      <c r="I78" s="220">
        <f>'IP2024'!M115</f>
        <v>3</v>
      </c>
      <c r="J78" s="221">
        <f t="shared" si="18"/>
        <v>8</v>
      </c>
      <c r="K78" s="221" t="str">
        <f t="shared" si="19"/>
        <v>AMAN</v>
      </c>
      <c r="L78" s="220" t="str">
        <f t="shared" si="20"/>
        <v>3</v>
      </c>
    </row>
    <row r="79" spans="1:12" x14ac:dyDescent="0.35">
      <c r="A79" s="218">
        <v>6</v>
      </c>
      <c r="B79" s="342">
        <v>45474</v>
      </c>
      <c r="C79" s="9">
        <v>6306</v>
      </c>
      <c r="D79" s="218" t="s">
        <v>603</v>
      </c>
      <c r="E79" s="81">
        <v>6306060</v>
      </c>
      <c r="F79" s="219" t="s">
        <v>644</v>
      </c>
      <c r="G79" s="220" t="str">
        <f>'IK2024'!AB121</f>
        <v>2</v>
      </c>
      <c r="H79" s="220" t="str">
        <f>'IA2024'!AX122</f>
        <v>3</v>
      </c>
      <c r="I79" s="220">
        <f>'IP2024'!M116</f>
        <v>2</v>
      </c>
      <c r="J79" s="221">
        <f t="shared" si="18"/>
        <v>7</v>
      </c>
      <c r="K79" s="221" t="str">
        <f t="shared" si="19"/>
        <v>WASPADA</v>
      </c>
      <c r="L79" s="220" t="str">
        <f t="shared" si="20"/>
        <v>2</v>
      </c>
    </row>
    <row r="80" spans="1:12" x14ac:dyDescent="0.35">
      <c r="A80" s="218">
        <v>7</v>
      </c>
      <c r="B80" s="342">
        <v>45474</v>
      </c>
      <c r="C80" s="9">
        <v>6306</v>
      </c>
      <c r="D80" s="218" t="s">
        <v>603</v>
      </c>
      <c r="E80" s="81">
        <v>6306070</v>
      </c>
      <c r="F80" s="219" t="s">
        <v>645</v>
      </c>
      <c r="G80" s="220" t="str">
        <f>'IK2024'!AB122</f>
        <v>2</v>
      </c>
      <c r="H80" s="220" t="str">
        <f>'IA2024'!AX123</f>
        <v>3</v>
      </c>
      <c r="I80" s="220">
        <f>'IP2024'!M117</f>
        <v>2</v>
      </c>
      <c r="J80" s="221">
        <f t="shared" si="18"/>
        <v>7</v>
      </c>
      <c r="K80" s="221" t="str">
        <f t="shared" si="19"/>
        <v>WASPADA</v>
      </c>
      <c r="L80" s="220" t="str">
        <f t="shared" si="20"/>
        <v>2</v>
      </c>
    </row>
    <row r="81" spans="1:12" x14ac:dyDescent="0.35">
      <c r="A81" s="218">
        <v>8</v>
      </c>
      <c r="B81" s="342">
        <v>45474</v>
      </c>
      <c r="C81" s="9">
        <v>6306</v>
      </c>
      <c r="D81" s="218" t="s">
        <v>603</v>
      </c>
      <c r="E81" s="81">
        <v>6306080</v>
      </c>
      <c r="F81" s="219" t="s">
        <v>646</v>
      </c>
      <c r="G81" s="220" t="str">
        <f>'IK2024'!AB123</f>
        <v>2</v>
      </c>
      <c r="H81" s="220" t="str">
        <f>'IA2024'!AX124</f>
        <v>3</v>
      </c>
      <c r="I81" s="220">
        <f>'IP2024'!M118</f>
        <v>1</v>
      </c>
      <c r="J81" s="221">
        <f t="shared" si="18"/>
        <v>6</v>
      </c>
      <c r="K81" s="221" t="str">
        <f t="shared" si="19"/>
        <v>WASPADA</v>
      </c>
      <c r="L81" s="220" t="str">
        <f t="shared" si="20"/>
        <v>2</v>
      </c>
    </row>
    <row r="82" spans="1:12" x14ac:dyDescent="0.35">
      <c r="A82" s="218">
        <v>9</v>
      </c>
      <c r="B82" s="342">
        <v>45474</v>
      </c>
      <c r="C82" s="9">
        <v>6306</v>
      </c>
      <c r="D82" s="218" t="s">
        <v>603</v>
      </c>
      <c r="E82" s="81">
        <v>6306090</v>
      </c>
      <c r="F82" s="219" t="s">
        <v>647</v>
      </c>
      <c r="G82" s="220" t="str">
        <f>'IK2024'!AB124</f>
        <v>2</v>
      </c>
      <c r="H82" s="220" t="str">
        <f>'IA2024'!AX125</f>
        <v>3</v>
      </c>
      <c r="I82" s="220">
        <f>'IP2024'!M119</f>
        <v>3</v>
      </c>
      <c r="J82" s="221">
        <f t="shared" si="18"/>
        <v>8</v>
      </c>
      <c r="K82" s="221" t="str">
        <f t="shared" si="19"/>
        <v>AMAN</v>
      </c>
      <c r="L82" s="220" t="str">
        <f t="shared" si="20"/>
        <v>3</v>
      </c>
    </row>
    <row r="83" spans="1:12" x14ac:dyDescent="0.35">
      <c r="A83" s="218">
        <v>10</v>
      </c>
      <c r="B83" s="342">
        <v>45474</v>
      </c>
      <c r="C83" s="9">
        <v>6306</v>
      </c>
      <c r="D83" s="218" t="s">
        <v>603</v>
      </c>
      <c r="E83" s="81">
        <v>6306091</v>
      </c>
      <c r="F83" s="219" t="s">
        <v>648</v>
      </c>
      <c r="G83" s="220" t="str">
        <f>'IK2024'!AB125</f>
        <v>2</v>
      </c>
      <c r="H83" s="220" t="str">
        <f>'IA2024'!AX126</f>
        <v>3</v>
      </c>
      <c r="I83" s="220">
        <f>'IP2024'!M120</f>
        <v>1</v>
      </c>
      <c r="J83" s="221">
        <f t="shared" si="18"/>
        <v>6</v>
      </c>
      <c r="K83" s="221" t="str">
        <f t="shared" si="19"/>
        <v>WASPADA</v>
      </c>
      <c r="L83" s="220" t="str">
        <f t="shared" si="20"/>
        <v>2</v>
      </c>
    </row>
    <row r="84" spans="1:12" x14ac:dyDescent="0.35">
      <c r="A84" s="218">
        <v>11</v>
      </c>
      <c r="B84" s="342">
        <v>45474</v>
      </c>
      <c r="C84" s="9">
        <v>6306</v>
      </c>
      <c r="D84" s="218" t="s">
        <v>603</v>
      </c>
      <c r="E84" s="81">
        <v>6306100</v>
      </c>
      <c r="F84" s="219" t="s">
        <v>649</v>
      </c>
      <c r="G84" s="220" t="str">
        <f>'IK2024'!AB126</f>
        <v>2</v>
      </c>
      <c r="H84" s="220" t="str">
        <f>'IA2024'!AX127</f>
        <v>3</v>
      </c>
      <c r="I84" s="220">
        <f>'IP2024'!M121</f>
        <v>2</v>
      </c>
      <c r="J84" s="221">
        <f t="shared" si="18"/>
        <v>7</v>
      </c>
      <c r="K84" s="221" t="str">
        <f t="shared" si="19"/>
        <v>WASPADA</v>
      </c>
      <c r="L84" s="220" t="str">
        <f t="shared" si="20"/>
        <v>2</v>
      </c>
    </row>
    <row r="85" spans="1:12" x14ac:dyDescent="0.35">
      <c r="A85" s="222"/>
      <c r="B85" s="222"/>
      <c r="C85" s="32" t="s">
        <v>597</v>
      </c>
      <c r="D85" s="222">
        <f>[2]IK!C120</f>
        <v>0</v>
      </c>
      <c r="E85" s="219">
        <f>[2]IK!D120</f>
        <v>0</v>
      </c>
      <c r="F85" s="219">
        <f>[2]IK!E120</f>
        <v>0</v>
      </c>
      <c r="G85" s="220" t="str">
        <f>'IK2024'!AB127</f>
        <v>1</v>
      </c>
      <c r="H85" s="220" t="str">
        <f>'IA2024'!AX128</f>
        <v>3</v>
      </c>
      <c r="I85" s="220">
        <f>'IP2024'!M122</f>
        <v>2</v>
      </c>
      <c r="J85" s="221">
        <f t="shared" si="18"/>
        <v>6</v>
      </c>
      <c r="K85" s="221" t="str">
        <f t="shared" si="19"/>
        <v>WASPADA</v>
      </c>
      <c r="L85" s="220" t="str">
        <f t="shared" si="20"/>
        <v>2</v>
      </c>
    </row>
    <row r="86" spans="1:12" x14ac:dyDescent="0.35">
      <c r="A86" s="218">
        <v>1</v>
      </c>
      <c r="B86" s="342">
        <v>45505</v>
      </c>
      <c r="C86" s="9">
        <v>6306</v>
      </c>
      <c r="D86" s="218" t="s">
        <v>603</v>
      </c>
      <c r="E86" s="81">
        <v>6306010</v>
      </c>
      <c r="F86" s="219" t="s">
        <v>639</v>
      </c>
      <c r="G86" s="220" t="str">
        <f>'IK2024'!AB134</f>
        <v>2</v>
      </c>
      <c r="H86" s="220" t="str">
        <f>'IA2024'!AX135</f>
        <v>3</v>
      </c>
      <c r="I86" s="220">
        <f>'IP2024'!M129</f>
        <v>2</v>
      </c>
      <c r="J86" s="221">
        <f t="shared" ref="J86:J97" si="21">IF(ISERROR(G86+H86+I86),"",G86+H86+I86)</f>
        <v>7</v>
      </c>
      <c r="K86" s="221" t="str">
        <f t="shared" ref="K86:K97" si="22">IF(J86="","",IF(J86&lt;=5,"RENTAN",IF(J86&gt;7,"AMAN","WASPADA")))</f>
        <v>WASPADA</v>
      </c>
      <c r="L86" s="220" t="str">
        <f t="shared" ref="L86:L97" si="23">IF(K86="","",IF(K86="aman","3",IF(K86="rentan","1","2")))</f>
        <v>2</v>
      </c>
    </row>
    <row r="87" spans="1:12" x14ac:dyDescent="0.35">
      <c r="A87" s="218">
        <v>2</v>
      </c>
      <c r="B87" s="342">
        <v>45505</v>
      </c>
      <c r="C87" s="9">
        <v>6306</v>
      </c>
      <c r="D87" s="218" t="s">
        <v>603</v>
      </c>
      <c r="E87" s="81">
        <v>6306020</v>
      </c>
      <c r="F87" s="219" t="s">
        <v>640</v>
      </c>
      <c r="G87" s="220" t="str">
        <f>'IK2024'!AB135</f>
        <v>2</v>
      </c>
      <c r="H87" s="220" t="str">
        <f>'IA2024'!AX136</f>
        <v>3</v>
      </c>
      <c r="I87" s="220">
        <f>'IP2024'!M130</f>
        <v>1</v>
      </c>
      <c r="J87" s="221">
        <f t="shared" si="21"/>
        <v>6</v>
      </c>
      <c r="K87" s="221" t="str">
        <f t="shared" si="22"/>
        <v>WASPADA</v>
      </c>
      <c r="L87" s="220" t="str">
        <f t="shared" si="23"/>
        <v>2</v>
      </c>
    </row>
    <row r="88" spans="1:12" x14ac:dyDescent="0.35">
      <c r="A88" s="218">
        <v>3</v>
      </c>
      <c r="B88" s="342">
        <v>45505</v>
      </c>
      <c r="C88" s="9">
        <v>6306</v>
      </c>
      <c r="D88" s="218" t="s">
        <v>603</v>
      </c>
      <c r="E88" s="81">
        <v>6306030</v>
      </c>
      <c r="F88" s="219" t="s">
        <v>641</v>
      </c>
      <c r="G88" s="220" t="str">
        <f>'IK2024'!AB136</f>
        <v>2</v>
      </c>
      <c r="H88" s="220" t="str">
        <f>'IA2024'!AX137</f>
        <v>3</v>
      </c>
      <c r="I88" s="220">
        <f>'IP2024'!M131</f>
        <v>1</v>
      </c>
      <c r="J88" s="221">
        <f t="shared" si="21"/>
        <v>6</v>
      </c>
      <c r="K88" s="221" t="str">
        <f t="shared" si="22"/>
        <v>WASPADA</v>
      </c>
      <c r="L88" s="220" t="str">
        <f t="shared" si="23"/>
        <v>2</v>
      </c>
    </row>
    <row r="89" spans="1:12" x14ac:dyDescent="0.35">
      <c r="A89" s="218">
        <v>4</v>
      </c>
      <c r="B89" s="342">
        <v>45505</v>
      </c>
      <c r="C89" s="9">
        <v>6306</v>
      </c>
      <c r="D89" s="218" t="s">
        <v>603</v>
      </c>
      <c r="E89" s="81">
        <v>6306040</v>
      </c>
      <c r="F89" s="219" t="s">
        <v>642</v>
      </c>
      <c r="G89" s="220" t="str">
        <f>'IK2024'!AB137</f>
        <v>2</v>
      </c>
      <c r="H89" s="220" t="str">
        <f>'IA2024'!AX138</f>
        <v>3</v>
      </c>
      <c r="I89" s="220">
        <f>'IP2024'!M132</f>
        <v>1</v>
      </c>
      <c r="J89" s="221">
        <f t="shared" si="21"/>
        <v>6</v>
      </c>
      <c r="K89" s="221" t="str">
        <f t="shared" si="22"/>
        <v>WASPADA</v>
      </c>
      <c r="L89" s="220" t="str">
        <f t="shared" si="23"/>
        <v>2</v>
      </c>
    </row>
    <row r="90" spans="1:12" x14ac:dyDescent="0.35">
      <c r="A90" s="218">
        <v>5</v>
      </c>
      <c r="B90" s="342">
        <v>45505</v>
      </c>
      <c r="C90" s="9">
        <v>6306</v>
      </c>
      <c r="D90" s="218" t="s">
        <v>603</v>
      </c>
      <c r="E90" s="81">
        <v>6306050</v>
      </c>
      <c r="F90" s="219" t="s">
        <v>643</v>
      </c>
      <c r="G90" s="220" t="str">
        <f>'IK2024'!AB138</f>
        <v>2</v>
      </c>
      <c r="H90" s="220" t="str">
        <f>'IA2024'!AX139</f>
        <v>3</v>
      </c>
      <c r="I90" s="220">
        <f>'IP2024'!M133</f>
        <v>3</v>
      </c>
      <c r="J90" s="221">
        <f t="shared" si="21"/>
        <v>8</v>
      </c>
      <c r="K90" s="221" t="str">
        <f t="shared" si="22"/>
        <v>AMAN</v>
      </c>
      <c r="L90" s="220" t="str">
        <f t="shared" si="23"/>
        <v>3</v>
      </c>
    </row>
    <row r="91" spans="1:12" x14ac:dyDescent="0.35">
      <c r="A91" s="218">
        <v>6</v>
      </c>
      <c r="B91" s="342">
        <v>45505</v>
      </c>
      <c r="C91" s="9">
        <v>6306</v>
      </c>
      <c r="D91" s="218" t="s">
        <v>603</v>
      </c>
      <c r="E91" s="81">
        <v>6306060</v>
      </c>
      <c r="F91" s="219" t="s">
        <v>644</v>
      </c>
      <c r="G91" s="220" t="str">
        <f>'IK2024'!AB139</f>
        <v>2</v>
      </c>
      <c r="H91" s="220" t="str">
        <f>'IA2024'!AX140</f>
        <v>3</v>
      </c>
      <c r="I91" s="220">
        <f>'IP2024'!M134</f>
        <v>2</v>
      </c>
      <c r="J91" s="221">
        <f t="shared" si="21"/>
        <v>7</v>
      </c>
      <c r="K91" s="221" t="str">
        <f t="shared" si="22"/>
        <v>WASPADA</v>
      </c>
      <c r="L91" s="220" t="str">
        <f t="shared" si="23"/>
        <v>2</v>
      </c>
    </row>
    <row r="92" spans="1:12" x14ac:dyDescent="0.35">
      <c r="A92" s="218">
        <v>7</v>
      </c>
      <c r="B92" s="342">
        <v>45505</v>
      </c>
      <c r="C92" s="9">
        <v>6306</v>
      </c>
      <c r="D92" s="218" t="s">
        <v>603</v>
      </c>
      <c r="E92" s="81">
        <v>6306070</v>
      </c>
      <c r="F92" s="219" t="s">
        <v>645</v>
      </c>
      <c r="G92" s="220" t="str">
        <f>'IK2024'!AB140</f>
        <v>2</v>
      </c>
      <c r="H92" s="220" t="str">
        <f>'IA2024'!AX141</f>
        <v>3</v>
      </c>
      <c r="I92" s="220">
        <f>'IP2024'!M135</f>
        <v>2</v>
      </c>
      <c r="J92" s="221">
        <f t="shared" si="21"/>
        <v>7</v>
      </c>
      <c r="K92" s="221" t="str">
        <f t="shared" si="22"/>
        <v>WASPADA</v>
      </c>
      <c r="L92" s="220" t="str">
        <f t="shared" si="23"/>
        <v>2</v>
      </c>
    </row>
    <row r="93" spans="1:12" x14ac:dyDescent="0.35">
      <c r="A93" s="218">
        <v>8</v>
      </c>
      <c r="B93" s="342">
        <v>45505</v>
      </c>
      <c r="C93" s="9">
        <v>6306</v>
      </c>
      <c r="D93" s="218" t="s">
        <v>603</v>
      </c>
      <c r="E93" s="81">
        <v>6306080</v>
      </c>
      <c r="F93" s="219" t="s">
        <v>646</v>
      </c>
      <c r="G93" s="220" t="str">
        <f>'IK2024'!AB141</f>
        <v>2</v>
      </c>
      <c r="H93" s="220" t="str">
        <f>'IA2024'!AX142</f>
        <v>3</v>
      </c>
      <c r="I93" s="220">
        <f>'IP2024'!M136</f>
        <v>1</v>
      </c>
      <c r="J93" s="221">
        <f t="shared" si="21"/>
        <v>6</v>
      </c>
      <c r="K93" s="221" t="str">
        <f t="shared" si="22"/>
        <v>WASPADA</v>
      </c>
      <c r="L93" s="220" t="str">
        <f t="shared" si="23"/>
        <v>2</v>
      </c>
    </row>
    <row r="94" spans="1:12" x14ac:dyDescent="0.35">
      <c r="A94" s="218">
        <v>9</v>
      </c>
      <c r="B94" s="342">
        <v>45505</v>
      </c>
      <c r="C94" s="9">
        <v>6306</v>
      </c>
      <c r="D94" s="218" t="s">
        <v>603</v>
      </c>
      <c r="E94" s="81">
        <v>6306090</v>
      </c>
      <c r="F94" s="219" t="s">
        <v>647</v>
      </c>
      <c r="G94" s="220" t="str">
        <f>'IK2024'!AB142</f>
        <v>3</v>
      </c>
      <c r="H94" s="220" t="str">
        <f>'IA2024'!AX143</f>
        <v>3</v>
      </c>
      <c r="I94" s="220">
        <f>'IP2024'!M137</f>
        <v>3</v>
      </c>
      <c r="J94" s="221">
        <f t="shared" si="21"/>
        <v>9</v>
      </c>
      <c r="K94" s="221" t="str">
        <f t="shared" si="22"/>
        <v>AMAN</v>
      </c>
      <c r="L94" s="220" t="str">
        <f t="shared" si="23"/>
        <v>3</v>
      </c>
    </row>
    <row r="95" spans="1:12" x14ac:dyDescent="0.35">
      <c r="A95" s="218">
        <v>10</v>
      </c>
      <c r="B95" s="342">
        <v>45505</v>
      </c>
      <c r="C95" s="9">
        <v>6306</v>
      </c>
      <c r="D95" s="218" t="s">
        <v>603</v>
      </c>
      <c r="E95" s="81">
        <v>6306091</v>
      </c>
      <c r="F95" s="219" t="s">
        <v>648</v>
      </c>
      <c r="G95" s="220" t="str">
        <f>'IK2024'!AB143</f>
        <v>3</v>
      </c>
      <c r="H95" s="220" t="str">
        <f>'IA2024'!AX144</f>
        <v>3</v>
      </c>
      <c r="I95" s="220">
        <f>'IP2024'!M138</f>
        <v>1</v>
      </c>
      <c r="J95" s="221">
        <f t="shared" si="21"/>
        <v>7</v>
      </c>
      <c r="K95" s="221" t="str">
        <f t="shared" si="22"/>
        <v>WASPADA</v>
      </c>
      <c r="L95" s="220" t="str">
        <f t="shared" si="23"/>
        <v>2</v>
      </c>
    </row>
    <row r="96" spans="1:12" x14ac:dyDescent="0.35">
      <c r="A96" s="218">
        <v>11</v>
      </c>
      <c r="B96" s="342">
        <v>45505</v>
      </c>
      <c r="C96" s="9">
        <v>6306</v>
      </c>
      <c r="D96" s="218" t="s">
        <v>603</v>
      </c>
      <c r="E96" s="81">
        <v>6306100</v>
      </c>
      <c r="F96" s="219" t="s">
        <v>649</v>
      </c>
      <c r="G96" s="220" t="str">
        <f>'IK2024'!AB144</f>
        <v>3</v>
      </c>
      <c r="H96" s="220" t="str">
        <f>'IA2024'!AX145</f>
        <v>3</v>
      </c>
      <c r="I96" s="220">
        <f>'IP2024'!M139</f>
        <v>2</v>
      </c>
      <c r="J96" s="221">
        <f t="shared" si="21"/>
        <v>8</v>
      </c>
      <c r="K96" s="221" t="str">
        <f t="shared" si="22"/>
        <v>AMAN</v>
      </c>
      <c r="L96" s="220" t="str">
        <f t="shared" si="23"/>
        <v>3</v>
      </c>
    </row>
    <row r="97" spans="1:12" x14ac:dyDescent="0.35">
      <c r="A97" s="222"/>
      <c r="B97" s="222"/>
      <c r="C97" s="32" t="s">
        <v>597</v>
      </c>
      <c r="D97" s="222">
        <f>[2]IK!C137</f>
        <v>0</v>
      </c>
      <c r="E97" s="219">
        <f>[2]IK!D137</f>
        <v>0</v>
      </c>
      <c r="F97" s="219">
        <f>[2]IK!E137</f>
        <v>0</v>
      </c>
      <c r="G97" s="220" t="str">
        <f>'IK2024'!AB145</f>
        <v>2</v>
      </c>
      <c r="H97" s="220" t="str">
        <f>'IA2024'!AX146</f>
        <v>3</v>
      </c>
      <c r="I97" s="220">
        <f>'IP2024'!M140</f>
        <v>2</v>
      </c>
      <c r="J97" s="221">
        <f t="shared" si="21"/>
        <v>7</v>
      </c>
      <c r="K97" s="221" t="str">
        <f t="shared" si="22"/>
        <v>WASPADA</v>
      </c>
      <c r="L97" s="220" t="str">
        <f t="shared" si="23"/>
        <v>2</v>
      </c>
    </row>
    <row r="98" spans="1:12" x14ac:dyDescent="0.35">
      <c r="A98" s="218">
        <v>1</v>
      </c>
      <c r="B98" s="342">
        <v>45536</v>
      </c>
      <c r="C98" s="9">
        <v>6306</v>
      </c>
      <c r="D98" s="218" t="s">
        <v>603</v>
      </c>
      <c r="E98" s="81">
        <v>6306010</v>
      </c>
      <c r="F98" s="219" t="s">
        <v>639</v>
      </c>
      <c r="G98" s="220" t="str">
        <f>'IK2024'!AB152</f>
        <v>2</v>
      </c>
      <c r="H98" s="220" t="str">
        <f>'IA2024'!AX153</f>
        <v>3</v>
      </c>
      <c r="I98" s="220">
        <f>'IP2024'!M147</f>
        <v>1</v>
      </c>
      <c r="J98" s="221">
        <f t="shared" ref="J98:J109" si="24">IF(ISERROR(G98+H98+I98),"",G98+H98+I98)</f>
        <v>6</v>
      </c>
      <c r="K98" s="221" t="str">
        <f t="shared" ref="K98:K109" si="25">IF(J98="","",IF(J98&lt;=5,"RENTAN",IF(J98&gt;7,"AMAN","WASPADA")))</f>
        <v>WASPADA</v>
      </c>
      <c r="L98" s="220" t="str">
        <f t="shared" ref="L98:L109" si="26">IF(K98="","",IF(K98="aman","3",IF(K98="rentan","1","2")))</f>
        <v>2</v>
      </c>
    </row>
    <row r="99" spans="1:12" x14ac:dyDescent="0.35">
      <c r="A99" s="218">
        <v>2</v>
      </c>
      <c r="B99" s="342">
        <v>45536</v>
      </c>
      <c r="C99" s="9">
        <v>6306</v>
      </c>
      <c r="D99" s="218" t="s">
        <v>603</v>
      </c>
      <c r="E99" s="81">
        <v>6306020</v>
      </c>
      <c r="F99" s="219" t="s">
        <v>640</v>
      </c>
      <c r="G99" s="220" t="str">
        <f>'IK2024'!AB153</f>
        <v>2</v>
      </c>
      <c r="H99" s="220" t="str">
        <f>'IA2024'!AX154</f>
        <v>3</v>
      </c>
      <c r="I99" s="220">
        <f>'IP2024'!M148</f>
        <v>1</v>
      </c>
      <c r="J99" s="221">
        <f t="shared" si="24"/>
        <v>6</v>
      </c>
      <c r="K99" s="221" t="str">
        <f t="shared" si="25"/>
        <v>WASPADA</v>
      </c>
      <c r="L99" s="220" t="str">
        <f t="shared" si="26"/>
        <v>2</v>
      </c>
    </row>
    <row r="100" spans="1:12" x14ac:dyDescent="0.35">
      <c r="A100" s="218">
        <v>3</v>
      </c>
      <c r="B100" s="342">
        <v>45536</v>
      </c>
      <c r="C100" s="9">
        <v>6306</v>
      </c>
      <c r="D100" s="218" t="s">
        <v>603</v>
      </c>
      <c r="E100" s="81">
        <v>6306030</v>
      </c>
      <c r="F100" s="219" t="s">
        <v>641</v>
      </c>
      <c r="G100" s="220" t="str">
        <f>'IK2024'!AB154</f>
        <v>2</v>
      </c>
      <c r="H100" s="220" t="str">
        <f>'IA2024'!AX155</f>
        <v>3</v>
      </c>
      <c r="I100" s="220">
        <f>'IP2024'!M149</f>
        <v>1</v>
      </c>
      <c r="J100" s="221">
        <f t="shared" si="24"/>
        <v>6</v>
      </c>
      <c r="K100" s="221" t="str">
        <f t="shared" si="25"/>
        <v>WASPADA</v>
      </c>
      <c r="L100" s="220" t="str">
        <f t="shared" si="26"/>
        <v>2</v>
      </c>
    </row>
    <row r="101" spans="1:12" x14ac:dyDescent="0.35">
      <c r="A101" s="218">
        <v>4</v>
      </c>
      <c r="B101" s="342">
        <v>45536</v>
      </c>
      <c r="C101" s="9">
        <v>6306</v>
      </c>
      <c r="D101" s="218" t="s">
        <v>603</v>
      </c>
      <c r="E101" s="81">
        <v>6306040</v>
      </c>
      <c r="F101" s="219" t="s">
        <v>642</v>
      </c>
      <c r="G101" s="220" t="str">
        <f>'IK2024'!AB155</f>
        <v>2</v>
      </c>
      <c r="H101" s="220" t="str">
        <f>'IA2024'!AX156</f>
        <v>3</v>
      </c>
      <c r="I101" s="220">
        <f>'IP2024'!M150</f>
        <v>1</v>
      </c>
      <c r="J101" s="221">
        <f t="shared" si="24"/>
        <v>6</v>
      </c>
      <c r="K101" s="221" t="str">
        <f t="shared" si="25"/>
        <v>WASPADA</v>
      </c>
      <c r="L101" s="220" t="str">
        <f t="shared" si="26"/>
        <v>2</v>
      </c>
    </row>
    <row r="102" spans="1:12" x14ac:dyDescent="0.35">
      <c r="A102" s="218">
        <v>5</v>
      </c>
      <c r="B102" s="342">
        <v>45536</v>
      </c>
      <c r="C102" s="9">
        <v>6306</v>
      </c>
      <c r="D102" s="218" t="s">
        <v>603</v>
      </c>
      <c r="E102" s="81">
        <v>6306050</v>
      </c>
      <c r="F102" s="219" t="s">
        <v>643</v>
      </c>
      <c r="G102" s="220" t="str">
        <f>'IK2024'!AB156</f>
        <v>2</v>
      </c>
      <c r="H102" s="220" t="str">
        <f>'IA2024'!AX157</f>
        <v>3</v>
      </c>
      <c r="I102" s="220">
        <f>'IP2024'!M151</f>
        <v>3</v>
      </c>
      <c r="J102" s="221">
        <f t="shared" si="24"/>
        <v>8</v>
      </c>
      <c r="K102" s="221" t="str">
        <f t="shared" si="25"/>
        <v>AMAN</v>
      </c>
      <c r="L102" s="220" t="str">
        <f t="shared" si="26"/>
        <v>3</v>
      </c>
    </row>
    <row r="103" spans="1:12" x14ac:dyDescent="0.35">
      <c r="A103" s="218">
        <v>6</v>
      </c>
      <c r="B103" s="342">
        <v>45536</v>
      </c>
      <c r="C103" s="9">
        <v>6306</v>
      </c>
      <c r="D103" s="218" t="s">
        <v>603</v>
      </c>
      <c r="E103" s="81">
        <v>6306060</v>
      </c>
      <c r="F103" s="219" t="s">
        <v>644</v>
      </c>
      <c r="G103" s="220" t="str">
        <f>'IK2024'!AB157</f>
        <v>2</v>
      </c>
      <c r="H103" s="220" t="str">
        <f>'IA2024'!AX158</f>
        <v>3</v>
      </c>
      <c r="I103" s="220">
        <f>'IP2024'!M152</f>
        <v>2</v>
      </c>
      <c r="J103" s="221">
        <f t="shared" si="24"/>
        <v>7</v>
      </c>
      <c r="K103" s="221" t="str">
        <f t="shared" si="25"/>
        <v>WASPADA</v>
      </c>
      <c r="L103" s="220" t="str">
        <f t="shared" si="26"/>
        <v>2</v>
      </c>
    </row>
    <row r="104" spans="1:12" x14ac:dyDescent="0.35">
      <c r="A104" s="218">
        <v>7</v>
      </c>
      <c r="B104" s="342">
        <v>45536</v>
      </c>
      <c r="C104" s="9">
        <v>6306</v>
      </c>
      <c r="D104" s="218" t="s">
        <v>603</v>
      </c>
      <c r="E104" s="81">
        <v>6306070</v>
      </c>
      <c r="F104" s="219" t="s">
        <v>645</v>
      </c>
      <c r="G104" s="220" t="str">
        <f>'IK2024'!AB158</f>
        <v>2</v>
      </c>
      <c r="H104" s="220" t="str">
        <f>'IA2024'!AX159</f>
        <v>3</v>
      </c>
      <c r="I104" s="220">
        <f>'IP2024'!M153</f>
        <v>2</v>
      </c>
      <c r="J104" s="221">
        <f t="shared" si="24"/>
        <v>7</v>
      </c>
      <c r="K104" s="221" t="str">
        <f t="shared" si="25"/>
        <v>WASPADA</v>
      </c>
      <c r="L104" s="220" t="str">
        <f t="shared" si="26"/>
        <v>2</v>
      </c>
    </row>
    <row r="105" spans="1:12" x14ac:dyDescent="0.35">
      <c r="A105" s="218">
        <v>8</v>
      </c>
      <c r="B105" s="342">
        <v>45536</v>
      </c>
      <c r="C105" s="9">
        <v>6306</v>
      </c>
      <c r="D105" s="218" t="s">
        <v>603</v>
      </c>
      <c r="E105" s="81">
        <v>6306080</v>
      </c>
      <c r="F105" s="219" t="s">
        <v>646</v>
      </c>
      <c r="G105" s="220" t="str">
        <f>'IK2024'!AB159</f>
        <v>2</v>
      </c>
      <c r="H105" s="220" t="str">
        <f>'IA2024'!AX160</f>
        <v>3</v>
      </c>
      <c r="I105" s="220">
        <f>'IP2024'!M154</f>
        <v>1</v>
      </c>
      <c r="J105" s="221">
        <f t="shared" si="24"/>
        <v>6</v>
      </c>
      <c r="K105" s="221" t="str">
        <f t="shared" si="25"/>
        <v>WASPADA</v>
      </c>
      <c r="L105" s="220" t="str">
        <f t="shared" si="26"/>
        <v>2</v>
      </c>
    </row>
    <row r="106" spans="1:12" x14ac:dyDescent="0.35">
      <c r="A106" s="218">
        <v>9</v>
      </c>
      <c r="B106" s="342">
        <v>45536</v>
      </c>
      <c r="C106" s="9">
        <v>6306</v>
      </c>
      <c r="D106" s="218" t="s">
        <v>603</v>
      </c>
      <c r="E106" s="81">
        <v>6306090</v>
      </c>
      <c r="F106" s="219" t="s">
        <v>647</v>
      </c>
      <c r="G106" s="220" t="str">
        <f>'IK2024'!AB160</f>
        <v>2</v>
      </c>
      <c r="H106" s="220" t="str">
        <f>'IA2024'!AX161</f>
        <v>3</v>
      </c>
      <c r="I106" s="220">
        <f>'IP2024'!M155</f>
        <v>3</v>
      </c>
      <c r="J106" s="221">
        <f t="shared" si="24"/>
        <v>8</v>
      </c>
      <c r="K106" s="221" t="str">
        <f t="shared" si="25"/>
        <v>AMAN</v>
      </c>
      <c r="L106" s="220" t="str">
        <f t="shared" si="26"/>
        <v>3</v>
      </c>
    </row>
    <row r="107" spans="1:12" x14ac:dyDescent="0.35">
      <c r="A107" s="218">
        <v>10</v>
      </c>
      <c r="B107" s="342">
        <v>45536</v>
      </c>
      <c r="C107" s="9">
        <v>6306</v>
      </c>
      <c r="D107" s="218" t="s">
        <v>603</v>
      </c>
      <c r="E107" s="81">
        <v>6306091</v>
      </c>
      <c r="F107" s="219" t="s">
        <v>648</v>
      </c>
      <c r="G107" s="220" t="str">
        <f>'IK2024'!AB161</f>
        <v>2</v>
      </c>
      <c r="H107" s="220" t="str">
        <f>'IA2024'!AX162</f>
        <v>3</v>
      </c>
      <c r="I107" s="220">
        <f>'IP2024'!M156</f>
        <v>1</v>
      </c>
      <c r="J107" s="221">
        <f t="shared" si="24"/>
        <v>6</v>
      </c>
      <c r="K107" s="221" t="str">
        <f t="shared" si="25"/>
        <v>WASPADA</v>
      </c>
      <c r="L107" s="220" t="str">
        <f t="shared" si="26"/>
        <v>2</v>
      </c>
    </row>
    <row r="108" spans="1:12" x14ac:dyDescent="0.35">
      <c r="A108" s="218">
        <v>11</v>
      </c>
      <c r="B108" s="342">
        <v>45536</v>
      </c>
      <c r="C108" s="9">
        <v>6306</v>
      </c>
      <c r="D108" s="218" t="s">
        <v>603</v>
      </c>
      <c r="E108" s="81">
        <v>6306100</v>
      </c>
      <c r="F108" s="219" t="s">
        <v>649</v>
      </c>
      <c r="G108" s="220" t="str">
        <f>'IK2024'!AB162</f>
        <v>2</v>
      </c>
      <c r="H108" s="220" t="str">
        <f>'IA2024'!AX163</f>
        <v>3</v>
      </c>
      <c r="I108" s="220">
        <f>'IP2024'!M157</f>
        <v>2</v>
      </c>
      <c r="J108" s="221">
        <f t="shared" si="24"/>
        <v>7</v>
      </c>
      <c r="K108" s="221" t="str">
        <f t="shared" si="25"/>
        <v>WASPADA</v>
      </c>
      <c r="L108" s="220" t="str">
        <f t="shared" si="26"/>
        <v>2</v>
      </c>
    </row>
    <row r="109" spans="1:12" x14ac:dyDescent="0.35">
      <c r="A109" s="222"/>
      <c r="B109" s="222"/>
      <c r="C109" s="32" t="s">
        <v>597</v>
      </c>
      <c r="D109" s="222">
        <f>[2]IK!C154</f>
        <v>0</v>
      </c>
      <c r="E109" s="219">
        <f>[2]IK!D154</f>
        <v>0</v>
      </c>
      <c r="F109" s="219">
        <f>[2]IK!E154</f>
        <v>0</v>
      </c>
      <c r="G109" s="220" t="str">
        <f>'IK2024'!AB163</f>
        <v>1</v>
      </c>
      <c r="H109" s="220" t="str">
        <f>'IA2024'!AX164</f>
        <v>3</v>
      </c>
      <c r="I109" s="220">
        <f>'IP2024'!M158</f>
        <v>2</v>
      </c>
      <c r="J109" s="221">
        <f t="shared" si="24"/>
        <v>6</v>
      </c>
      <c r="K109" s="221" t="str">
        <f t="shared" si="25"/>
        <v>WASPADA</v>
      </c>
      <c r="L109" s="220" t="str">
        <f t="shared" si="26"/>
        <v>2</v>
      </c>
    </row>
    <row r="110" spans="1:12" x14ac:dyDescent="0.35">
      <c r="A110" s="218">
        <v>1</v>
      </c>
      <c r="B110" s="342">
        <v>45566</v>
      </c>
      <c r="C110" s="9">
        <v>6306</v>
      </c>
      <c r="D110" s="218" t="s">
        <v>603</v>
      </c>
      <c r="E110" s="81">
        <v>6306010</v>
      </c>
      <c r="F110" s="219" t="s">
        <v>639</v>
      </c>
      <c r="G110" s="220" t="str">
        <f>'IK2024'!AB170</f>
        <v>2</v>
      </c>
      <c r="H110" s="220" t="str">
        <f>'IA2024'!AX171</f>
        <v>3</v>
      </c>
      <c r="I110" s="220">
        <f>'IP2024'!M165</f>
        <v>1</v>
      </c>
      <c r="J110" s="221">
        <f t="shared" ref="J110:J121" si="27">IF(ISERROR(G110+H110+I110),"",G110+H110+I110)</f>
        <v>6</v>
      </c>
      <c r="K110" s="221" t="str">
        <f t="shared" ref="K110:K121" si="28">IF(J110="","",IF(J110&lt;=5,"RENTAN",IF(J110&gt;7,"AMAN","WASPADA")))</f>
        <v>WASPADA</v>
      </c>
      <c r="L110" s="220" t="str">
        <f t="shared" ref="L110:L121" si="29">IF(K110="","",IF(K110="aman","3",IF(K110="rentan","1","2")))</f>
        <v>2</v>
      </c>
    </row>
    <row r="111" spans="1:12" x14ac:dyDescent="0.35">
      <c r="A111" s="218">
        <v>2</v>
      </c>
      <c r="B111" s="342">
        <v>45566</v>
      </c>
      <c r="C111" s="9">
        <v>6306</v>
      </c>
      <c r="D111" s="218" t="s">
        <v>603</v>
      </c>
      <c r="E111" s="81">
        <v>6306020</v>
      </c>
      <c r="F111" s="219" t="s">
        <v>640</v>
      </c>
      <c r="G111" s="220" t="str">
        <f>'IK2024'!AB171</f>
        <v>2</v>
      </c>
      <c r="H111" s="220" t="str">
        <f>'IA2024'!AX172</f>
        <v>3</v>
      </c>
      <c r="I111" s="220">
        <f>'IP2024'!M166</f>
        <v>1</v>
      </c>
      <c r="J111" s="221">
        <f t="shared" si="27"/>
        <v>6</v>
      </c>
      <c r="K111" s="221" t="str">
        <f t="shared" si="28"/>
        <v>WASPADA</v>
      </c>
      <c r="L111" s="220" t="str">
        <f t="shared" si="29"/>
        <v>2</v>
      </c>
    </row>
    <row r="112" spans="1:12" x14ac:dyDescent="0.35">
      <c r="A112" s="218">
        <v>3</v>
      </c>
      <c r="B112" s="342">
        <v>45566</v>
      </c>
      <c r="C112" s="9">
        <v>6306</v>
      </c>
      <c r="D112" s="218" t="s">
        <v>603</v>
      </c>
      <c r="E112" s="81">
        <v>6306030</v>
      </c>
      <c r="F112" s="219" t="s">
        <v>641</v>
      </c>
      <c r="G112" s="220" t="str">
        <f>'IK2024'!AB172</f>
        <v>2</v>
      </c>
      <c r="H112" s="220" t="str">
        <f>'IA2024'!AX173</f>
        <v>3</v>
      </c>
      <c r="I112" s="220">
        <f>'IP2024'!M167</f>
        <v>1</v>
      </c>
      <c r="J112" s="221">
        <f t="shared" si="27"/>
        <v>6</v>
      </c>
      <c r="K112" s="221" t="str">
        <f t="shared" si="28"/>
        <v>WASPADA</v>
      </c>
      <c r="L112" s="220" t="str">
        <f t="shared" si="29"/>
        <v>2</v>
      </c>
    </row>
    <row r="113" spans="1:12" x14ac:dyDescent="0.35">
      <c r="A113" s="218">
        <v>4</v>
      </c>
      <c r="B113" s="342">
        <v>45566</v>
      </c>
      <c r="C113" s="9">
        <v>6306</v>
      </c>
      <c r="D113" s="218" t="s">
        <v>603</v>
      </c>
      <c r="E113" s="81">
        <v>6306040</v>
      </c>
      <c r="F113" s="219" t="s">
        <v>642</v>
      </c>
      <c r="G113" s="220" t="str">
        <f>'IK2024'!AB173</f>
        <v>2</v>
      </c>
      <c r="H113" s="220" t="str">
        <f>'IA2024'!AX174</f>
        <v>3</v>
      </c>
      <c r="I113" s="220">
        <f>'IP2024'!M168</f>
        <v>1</v>
      </c>
      <c r="J113" s="221">
        <f t="shared" si="27"/>
        <v>6</v>
      </c>
      <c r="K113" s="221" t="str">
        <f t="shared" si="28"/>
        <v>WASPADA</v>
      </c>
      <c r="L113" s="220" t="str">
        <f t="shared" si="29"/>
        <v>2</v>
      </c>
    </row>
    <row r="114" spans="1:12" x14ac:dyDescent="0.35">
      <c r="A114" s="218">
        <v>5</v>
      </c>
      <c r="B114" s="342">
        <v>45566</v>
      </c>
      <c r="C114" s="9">
        <v>6306</v>
      </c>
      <c r="D114" s="218" t="s">
        <v>603</v>
      </c>
      <c r="E114" s="81">
        <v>6306050</v>
      </c>
      <c r="F114" s="219" t="s">
        <v>643</v>
      </c>
      <c r="G114" s="220" t="str">
        <f>'IK2024'!AB174</f>
        <v>2</v>
      </c>
      <c r="H114" s="220" t="str">
        <f>'IA2024'!AX175</f>
        <v>3</v>
      </c>
      <c r="I114" s="220">
        <f>'IP2024'!M169</f>
        <v>3</v>
      </c>
      <c r="J114" s="221">
        <f t="shared" si="27"/>
        <v>8</v>
      </c>
      <c r="K114" s="221" t="str">
        <f t="shared" si="28"/>
        <v>AMAN</v>
      </c>
      <c r="L114" s="220" t="str">
        <f t="shared" si="29"/>
        <v>3</v>
      </c>
    </row>
    <row r="115" spans="1:12" x14ac:dyDescent="0.35">
      <c r="A115" s="218">
        <v>6</v>
      </c>
      <c r="B115" s="342">
        <v>45566</v>
      </c>
      <c r="C115" s="9">
        <v>6306</v>
      </c>
      <c r="D115" s="218" t="s">
        <v>603</v>
      </c>
      <c r="E115" s="81">
        <v>6306060</v>
      </c>
      <c r="F115" s="219" t="s">
        <v>644</v>
      </c>
      <c r="G115" s="220" t="str">
        <f>'IK2024'!AB175</f>
        <v>2</v>
      </c>
      <c r="H115" s="220" t="str">
        <f>'IA2024'!AX176</f>
        <v>3</v>
      </c>
      <c r="I115" s="220">
        <f>'IP2024'!M170</f>
        <v>2</v>
      </c>
      <c r="J115" s="221">
        <f t="shared" si="27"/>
        <v>7</v>
      </c>
      <c r="K115" s="221" t="str">
        <f t="shared" si="28"/>
        <v>WASPADA</v>
      </c>
      <c r="L115" s="220" t="str">
        <f t="shared" si="29"/>
        <v>2</v>
      </c>
    </row>
    <row r="116" spans="1:12" x14ac:dyDescent="0.35">
      <c r="A116" s="218">
        <v>7</v>
      </c>
      <c r="B116" s="342">
        <v>45566</v>
      </c>
      <c r="C116" s="9">
        <v>6306</v>
      </c>
      <c r="D116" s="218" t="s">
        <v>603</v>
      </c>
      <c r="E116" s="81">
        <v>6306070</v>
      </c>
      <c r="F116" s="219" t="s">
        <v>645</v>
      </c>
      <c r="G116" s="220" t="str">
        <f>'IK2024'!AB176</f>
        <v>2</v>
      </c>
      <c r="H116" s="220" t="str">
        <f>'IA2024'!AX177</f>
        <v>3</v>
      </c>
      <c r="I116" s="220">
        <f>'IP2024'!M171</f>
        <v>2</v>
      </c>
      <c r="J116" s="221">
        <f t="shared" si="27"/>
        <v>7</v>
      </c>
      <c r="K116" s="221" t="str">
        <f t="shared" si="28"/>
        <v>WASPADA</v>
      </c>
      <c r="L116" s="220" t="str">
        <f t="shared" si="29"/>
        <v>2</v>
      </c>
    </row>
    <row r="117" spans="1:12" x14ac:dyDescent="0.35">
      <c r="A117" s="218">
        <v>8</v>
      </c>
      <c r="B117" s="342">
        <v>45566</v>
      </c>
      <c r="C117" s="9">
        <v>6306</v>
      </c>
      <c r="D117" s="218" t="s">
        <v>603</v>
      </c>
      <c r="E117" s="81">
        <v>6306080</v>
      </c>
      <c r="F117" s="219" t="s">
        <v>646</v>
      </c>
      <c r="G117" s="220" t="str">
        <f>'IK2024'!AB177</f>
        <v>2</v>
      </c>
      <c r="H117" s="220" t="str">
        <f>'IA2024'!AX178</f>
        <v>3</v>
      </c>
      <c r="I117" s="220">
        <f>'IP2024'!M172</f>
        <v>1</v>
      </c>
      <c r="J117" s="221">
        <f t="shared" si="27"/>
        <v>6</v>
      </c>
      <c r="K117" s="221" t="str">
        <f t="shared" si="28"/>
        <v>WASPADA</v>
      </c>
      <c r="L117" s="220" t="str">
        <f t="shared" si="29"/>
        <v>2</v>
      </c>
    </row>
    <row r="118" spans="1:12" x14ac:dyDescent="0.35">
      <c r="A118" s="218">
        <v>9</v>
      </c>
      <c r="B118" s="342">
        <v>45566</v>
      </c>
      <c r="C118" s="9">
        <v>6306</v>
      </c>
      <c r="D118" s="218" t="s">
        <v>603</v>
      </c>
      <c r="E118" s="81">
        <v>6306090</v>
      </c>
      <c r="F118" s="219" t="s">
        <v>647</v>
      </c>
      <c r="G118" s="220" t="str">
        <f>'IK2024'!AB178</f>
        <v>2</v>
      </c>
      <c r="H118" s="220" t="str">
        <f>'IA2024'!AX179</f>
        <v>3</v>
      </c>
      <c r="I118" s="220">
        <f>'IP2024'!M173</f>
        <v>3</v>
      </c>
      <c r="J118" s="221">
        <f t="shared" si="27"/>
        <v>8</v>
      </c>
      <c r="K118" s="221" t="str">
        <f t="shared" si="28"/>
        <v>AMAN</v>
      </c>
      <c r="L118" s="220" t="str">
        <f t="shared" si="29"/>
        <v>3</v>
      </c>
    </row>
    <row r="119" spans="1:12" x14ac:dyDescent="0.35">
      <c r="A119" s="218">
        <v>10</v>
      </c>
      <c r="B119" s="342">
        <v>45566</v>
      </c>
      <c r="C119" s="9">
        <v>6306</v>
      </c>
      <c r="D119" s="218" t="s">
        <v>603</v>
      </c>
      <c r="E119" s="81">
        <v>6306091</v>
      </c>
      <c r="F119" s="219" t="s">
        <v>648</v>
      </c>
      <c r="G119" s="220" t="str">
        <f>'IK2024'!AB179</f>
        <v>2</v>
      </c>
      <c r="H119" s="220" t="str">
        <f>'IA2024'!AX180</f>
        <v>3</v>
      </c>
      <c r="I119" s="220">
        <f>'IP2024'!M174</f>
        <v>1</v>
      </c>
      <c r="J119" s="221">
        <f t="shared" si="27"/>
        <v>6</v>
      </c>
      <c r="K119" s="221" t="str">
        <f t="shared" si="28"/>
        <v>WASPADA</v>
      </c>
      <c r="L119" s="220" t="str">
        <f t="shared" si="29"/>
        <v>2</v>
      </c>
    </row>
    <row r="120" spans="1:12" x14ac:dyDescent="0.35">
      <c r="A120" s="218">
        <v>11</v>
      </c>
      <c r="B120" s="342">
        <v>45566</v>
      </c>
      <c r="C120" s="9">
        <v>6306</v>
      </c>
      <c r="D120" s="218" t="s">
        <v>603</v>
      </c>
      <c r="E120" s="81">
        <v>6306100</v>
      </c>
      <c r="F120" s="219" t="s">
        <v>649</v>
      </c>
      <c r="G120" s="220" t="str">
        <f>'IK2024'!AB180</f>
        <v>2</v>
      </c>
      <c r="H120" s="220" t="str">
        <f>'IA2024'!AX181</f>
        <v>3</v>
      </c>
      <c r="I120" s="220">
        <f>'IP2024'!M175</f>
        <v>3</v>
      </c>
      <c r="J120" s="221">
        <f t="shared" si="27"/>
        <v>8</v>
      </c>
      <c r="K120" s="221" t="str">
        <f t="shared" si="28"/>
        <v>AMAN</v>
      </c>
      <c r="L120" s="220" t="str">
        <f t="shared" si="29"/>
        <v>3</v>
      </c>
    </row>
    <row r="121" spans="1:12" x14ac:dyDescent="0.35">
      <c r="A121" s="222"/>
      <c r="B121" s="222"/>
      <c r="C121" s="32" t="s">
        <v>597</v>
      </c>
      <c r="D121" s="222">
        <f>[2]IK!C171</f>
        <v>0</v>
      </c>
      <c r="E121" s="219">
        <f>[2]IK!D171</f>
        <v>0</v>
      </c>
      <c r="F121" s="219">
        <f>[2]IK!E171</f>
        <v>0</v>
      </c>
      <c r="G121" s="220" t="str">
        <f>'IK2024'!AB181</f>
        <v>1</v>
      </c>
      <c r="H121" s="220" t="str">
        <f>'IA2024'!AX182</f>
        <v>3</v>
      </c>
      <c r="I121" s="220">
        <f>'IP2024'!M176</f>
        <v>2</v>
      </c>
      <c r="J121" s="221">
        <f t="shared" si="27"/>
        <v>6</v>
      </c>
      <c r="K121" s="221" t="str">
        <f t="shared" si="28"/>
        <v>WASPADA</v>
      </c>
      <c r="L121" s="220" t="str">
        <f t="shared" si="29"/>
        <v>2</v>
      </c>
    </row>
    <row r="122" spans="1:12" x14ac:dyDescent="0.35">
      <c r="A122" s="218">
        <v>1</v>
      </c>
      <c r="B122" s="342">
        <v>45597</v>
      </c>
      <c r="C122" s="9">
        <v>6306</v>
      </c>
      <c r="D122" s="218" t="s">
        <v>603</v>
      </c>
      <c r="E122" s="81">
        <v>6306010</v>
      </c>
      <c r="F122" s="219" t="s">
        <v>639</v>
      </c>
      <c r="G122" s="220" t="str">
        <f>'IK2024'!AB188</f>
        <v>3</v>
      </c>
      <c r="H122" s="220" t="str">
        <f>'IA2024'!AX189</f>
        <v>3</v>
      </c>
      <c r="I122" s="220">
        <f>'IP2024'!M183</f>
        <v>1</v>
      </c>
      <c r="J122" s="221">
        <f t="shared" ref="J122:J133" si="30">IF(ISERROR(G122+H122+I122),"",G122+H122+I122)</f>
        <v>7</v>
      </c>
      <c r="K122" s="221" t="str">
        <f t="shared" ref="K122:K133" si="31">IF(J122="","",IF(J122&lt;=5,"RENTAN",IF(J122&gt;7,"AMAN","WASPADA")))</f>
        <v>WASPADA</v>
      </c>
      <c r="L122" s="220" t="str">
        <f t="shared" ref="L122:L133" si="32">IF(K122="","",IF(K122="aman","3",IF(K122="rentan","1","2")))</f>
        <v>2</v>
      </c>
    </row>
    <row r="123" spans="1:12" x14ac:dyDescent="0.35">
      <c r="A123" s="218">
        <v>2</v>
      </c>
      <c r="B123" s="342">
        <v>45597</v>
      </c>
      <c r="C123" s="9">
        <v>6306</v>
      </c>
      <c r="D123" s="218" t="s">
        <v>603</v>
      </c>
      <c r="E123" s="81">
        <v>6306020</v>
      </c>
      <c r="F123" s="219" t="s">
        <v>640</v>
      </c>
      <c r="G123" s="220" t="str">
        <f>'IK2024'!AB189</f>
        <v>3</v>
      </c>
      <c r="H123" s="220" t="str">
        <f>'IA2024'!AX190</f>
        <v>3</v>
      </c>
      <c r="I123" s="220">
        <f>'IP2024'!M184</f>
        <v>1</v>
      </c>
      <c r="J123" s="221">
        <f t="shared" si="30"/>
        <v>7</v>
      </c>
      <c r="K123" s="221" t="str">
        <f t="shared" si="31"/>
        <v>WASPADA</v>
      </c>
      <c r="L123" s="220" t="str">
        <f t="shared" si="32"/>
        <v>2</v>
      </c>
    </row>
    <row r="124" spans="1:12" x14ac:dyDescent="0.35">
      <c r="A124" s="218">
        <v>3</v>
      </c>
      <c r="B124" s="342">
        <v>45597</v>
      </c>
      <c r="C124" s="9">
        <v>6306</v>
      </c>
      <c r="D124" s="218" t="s">
        <v>603</v>
      </c>
      <c r="E124" s="81">
        <v>6306030</v>
      </c>
      <c r="F124" s="219" t="s">
        <v>641</v>
      </c>
      <c r="G124" s="220" t="str">
        <f>'IK2024'!AB190</f>
        <v>2</v>
      </c>
      <c r="H124" s="220" t="str">
        <f>'IA2024'!AX191</f>
        <v>3</v>
      </c>
      <c r="I124" s="220">
        <f>'IP2024'!M185</f>
        <v>1</v>
      </c>
      <c r="J124" s="221">
        <f t="shared" si="30"/>
        <v>6</v>
      </c>
      <c r="K124" s="221" t="str">
        <f t="shared" si="31"/>
        <v>WASPADA</v>
      </c>
      <c r="L124" s="220" t="str">
        <f t="shared" si="32"/>
        <v>2</v>
      </c>
    </row>
    <row r="125" spans="1:12" x14ac:dyDescent="0.35">
      <c r="A125" s="218">
        <v>4</v>
      </c>
      <c r="B125" s="342">
        <v>45597</v>
      </c>
      <c r="C125" s="9">
        <v>6306</v>
      </c>
      <c r="D125" s="218" t="s">
        <v>603</v>
      </c>
      <c r="E125" s="81">
        <v>6306040</v>
      </c>
      <c r="F125" s="219" t="s">
        <v>642</v>
      </c>
      <c r="G125" s="220" t="str">
        <f>'IK2024'!AB191</f>
        <v>2</v>
      </c>
      <c r="H125" s="220" t="str">
        <f>'IA2024'!AX192</f>
        <v>3</v>
      </c>
      <c r="I125" s="220">
        <f>'IP2024'!M186</f>
        <v>1</v>
      </c>
      <c r="J125" s="221">
        <f t="shared" si="30"/>
        <v>6</v>
      </c>
      <c r="K125" s="221" t="str">
        <f t="shared" si="31"/>
        <v>WASPADA</v>
      </c>
      <c r="L125" s="220" t="str">
        <f t="shared" si="32"/>
        <v>2</v>
      </c>
    </row>
    <row r="126" spans="1:12" x14ac:dyDescent="0.35">
      <c r="A126" s="218">
        <v>5</v>
      </c>
      <c r="B126" s="342">
        <v>45597</v>
      </c>
      <c r="C126" s="9">
        <v>6306</v>
      </c>
      <c r="D126" s="218" t="s">
        <v>603</v>
      </c>
      <c r="E126" s="81">
        <v>6306050</v>
      </c>
      <c r="F126" s="219" t="s">
        <v>643</v>
      </c>
      <c r="G126" s="220" t="str">
        <f>'IK2024'!AB192</f>
        <v>2</v>
      </c>
      <c r="H126" s="220" t="str">
        <f>'IA2024'!AX193</f>
        <v>3</v>
      </c>
      <c r="I126" s="220">
        <f>'IP2024'!M187</f>
        <v>3</v>
      </c>
      <c r="J126" s="221">
        <f t="shared" si="30"/>
        <v>8</v>
      </c>
      <c r="K126" s="221" t="str">
        <f t="shared" si="31"/>
        <v>AMAN</v>
      </c>
      <c r="L126" s="220" t="str">
        <f t="shared" si="32"/>
        <v>3</v>
      </c>
    </row>
    <row r="127" spans="1:12" x14ac:dyDescent="0.35">
      <c r="A127" s="218">
        <v>6</v>
      </c>
      <c r="B127" s="342">
        <v>45597</v>
      </c>
      <c r="C127" s="9">
        <v>6306</v>
      </c>
      <c r="D127" s="218" t="s">
        <v>603</v>
      </c>
      <c r="E127" s="81">
        <v>6306060</v>
      </c>
      <c r="F127" s="219" t="s">
        <v>644</v>
      </c>
      <c r="G127" s="220" t="str">
        <f>'IK2024'!AB193</f>
        <v>2</v>
      </c>
      <c r="H127" s="220" t="str">
        <f>'IA2024'!AX194</f>
        <v>3</v>
      </c>
      <c r="I127" s="220">
        <f>'IP2024'!M188</f>
        <v>2</v>
      </c>
      <c r="J127" s="221">
        <f t="shared" si="30"/>
        <v>7</v>
      </c>
      <c r="K127" s="221" t="str">
        <f t="shared" si="31"/>
        <v>WASPADA</v>
      </c>
      <c r="L127" s="220" t="str">
        <f t="shared" si="32"/>
        <v>2</v>
      </c>
    </row>
    <row r="128" spans="1:12" x14ac:dyDescent="0.35">
      <c r="A128" s="218">
        <v>7</v>
      </c>
      <c r="B128" s="342">
        <v>45597</v>
      </c>
      <c r="C128" s="9">
        <v>6306</v>
      </c>
      <c r="D128" s="218" t="s">
        <v>603</v>
      </c>
      <c r="E128" s="81">
        <v>6306070</v>
      </c>
      <c r="F128" s="219" t="s">
        <v>645</v>
      </c>
      <c r="G128" s="220" t="str">
        <f>'IK2024'!AB194</f>
        <v>2</v>
      </c>
      <c r="H128" s="220" t="str">
        <f>'IA2024'!AX195</f>
        <v>3</v>
      </c>
      <c r="I128" s="220">
        <f>'IP2024'!M189</f>
        <v>2</v>
      </c>
      <c r="J128" s="221">
        <f t="shared" si="30"/>
        <v>7</v>
      </c>
      <c r="K128" s="221" t="str">
        <f t="shared" si="31"/>
        <v>WASPADA</v>
      </c>
      <c r="L128" s="220" t="str">
        <f t="shared" si="32"/>
        <v>2</v>
      </c>
    </row>
    <row r="129" spans="1:12" x14ac:dyDescent="0.35">
      <c r="A129" s="218">
        <v>8</v>
      </c>
      <c r="B129" s="342">
        <v>45597</v>
      </c>
      <c r="C129" s="9">
        <v>6306</v>
      </c>
      <c r="D129" s="218" t="s">
        <v>603</v>
      </c>
      <c r="E129" s="81">
        <v>6306080</v>
      </c>
      <c r="F129" s="219" t="s">
        <v>646</v>
      </c>
      <c r="G129" s="220" t="str">
        <f>'IK2024'!AB195</f>
        <v>2</v>
      </c>
      <c r="H129" s="220" t="str">
        <f>'IA2024'!AX196</f>
        <v>3</v>
      </c>
      <c r="I129" s="220">
        <f>'IP2024'!M190</f>
        <v>1</v>
      </c>
      <c r="J129" s="221">
        <f t="shared" si="30"/>
        <v>6</v>
      </c>
      <c r="K129" s="221" t="str">
        <f t="shared" si="31"/>
        <v>WASPADA</v>
      </c>
      <c r="L129" s="220" t="str">
        <f t="shared" si="32"/>
        <v>2</v>
      </c>
    </row>
    <row r="130" spans="1:12" x14ac:dyDescent="0.35">
      <c r="A130" s="218">
        <v>9</v>
      </c>
      <c r="B130" s="342">
        <v>45597</v>
      </c>
      <c r="C130" s="9">
        <v>6306</v>
      </c>
      <c r="D130" s="218" t="s">
        <v>603</v>
      </c>
      <c r="E130" s="81">
        <v>6306090</v>
      </c>
      <c r="F130" s="219" t="s">
        <v>647</v>
      </c>
      <c r="G130" s="220" t="str">
        <f>'IK2024'!AB196</f>
        <v>2</v>
      </c>
      <c r="H130" s="220" t="str">
        <f>'IA2024'!AX197</f>
        <v>3</v>
      </c>
      <c r="I130" s="220">
        <f>'IP2024'!M191</f>
        <v>3</v>
      </c>
      <c r="J130" s="221">
        <f t="shared" si="30"/>
        <v>8</v>
      </c>
      <c r="K130" s="221" t="str">
        <f t="shared" si="31"/>
        <v>AMAN</v>
      </c>
      <c r="L130" s="220" t="str">
        <f t="shared" si="32"/>
        <v>3</v>
      </c>
    </row>
    <row r="131" spans="1:12" x14ac:dyDescent="0.35">
      <c r="A131" s="218">
        <v>10</v>
      </c>
      <c r="B131" s="342">
        <v>45597</v>
      </c>
      <c r="C131" s="9">
        <v>6306</v>
      </c>
      <c r="D131" s="218" t="s">
        <v>603</v>
      </c>
      <c r="E131" s="81">
        <v>6306091</v>
      </c>
      <c r="F131" s="219" t="s">
        <v>648</v>
      </c>
      <c r="G131" s="220" t="str">
        <f>'IK2024'!AB197</f>
        <v>2</v>
      </c>
      <c r="H131" s="220" t="str">
        <f>'IA2024'!AX198</f>
        <v>3</v>
      </c>
      <c r="I131" s="220">
        <f>'IP2024'!M192</f>
        <v>1</v>
      </c>
      <c r="J131" s="221">
        <f t="shared" si="30"/>
        <v>6</v>
      </c>
      <c r="K131" s="221" t="str">
        <f t="shared" si="31"/>
        <v>WASPADA</v>
      </c>
      <c r="L131" s="220" t="str">
        <f t="shared" si="32"/>
        <v>2</v>
      </c>
    </row>
    <row r="132" spans="1:12" x14ac:dyDescent="0.35">
      <c r="A132" s="218">
        <v>11</v>
      </c>
      <c r="B132" s="342">
        <v>45597</v>
      </c>
      <c r="C132" s="9">
        <v>6306</v>
      </c>
      <c r="D132" s="218" t="s">
        <v>603</v>
      </c>
      <c r="E132" s="81">
        <v>6306100</v>
      </c>
      <c r="F132" s="219" t="s">
        <v>649</v>
      </c>
      <c r="G132" s="220" t="str">
        <f>'IK2024'!AB198</f>
        <v>2</v>
      </c>
      <c r="H132" s="220" t="str">
        <f>'IA2024'!AX199</f>
        <v>3</v>
      </c>
      <c r="I132" s="220">
        <f>'IP2024'!M193</f>
        <v>2</v>
      </c>
      <c r="J132" s="221">
        <f t="shared" si="30"/>
        <v>7</v>
      </c>
      <c r="K132" s="221" t="str">
        <f t="shared" si="31"/>
        <v>WASPADA</v>
      </c>
      <c r="L132" s="220" t="str">
        <f t="shared" si="32"/>
        <v>2</v>
      </c>
    </row>
    <row r="133" spans="1:12" x14ac:dyDescent="0.35">
      <c r="A133" s="222"/>
      <c r="B133" s="222"/>
      <c r="C133" s="32" t="s">
        <v>597</v>
      </c>
      <c r="D133" s="222">
        <f>[2]IK!C188</f>
        <v>0</v>
      </c>
      <c r="E133" s="219">
        <f>[2]IK!D188</f>
        <v>0</v>
      </c>
      <c r="F133" s="219">
        <f>[2]IK!E188</f>
        <v>0</v>
      </c>
      <c r="G133" s="220" t="str">
        <f>'IK2024'!AB199</f>
        <v>2</v>
      </c>
      <c r="H133" s="220" t="str">
        <f>'IA2024'!AX200</f>
        <v>3</v>
      </c>
      <c r="I133" s="220">
        <f>'IP2024'!M194</f>
        <v>2</v>
      </c>
      <c r="J133" s="221">
        <f t="shared" si="30"/>
        <v>7</v>
      </c>
      <c r="K133" s="221" t="str">
        <f t="shared" si="31"/>
        <v>WASPADA</v>
      </c>
      <c r="L133" s="220" t="str">
        <f t="shared" si="32"/>
        <v>2</v>
      </c>
    </row>
    <row r="134" spans="1:12" x14ac:dyDescent="0.35">
      <c r="A134" s="218">
        <v>1</v>
      </c>
      <c r="B134" s="342">
        <v>45627</v>
      </c>
      <c r="C134" s="9">
        <v>6306</v>
      </c>
      <c r="D134" s="218" t="s">
        <v>603</v>
      </c>
      <c r="E134" s="81">
        <v>6306010</v>
      </c>
      <c r="F134" s="219" t="s">
        <v>639</v>
      </c>
      <c r="G134" s="220" t="str">
        <f>'IK2024'!AB206</f>
        <v>2</v>
      </c>
      <c r="H134" s="220" t="str">
        <f>'IA2024'!AX208</f>
        <v>3</v>
      </c>
      <c r="I134" s="220">
        <f>'IP2024'!M201</f>
        <v>1</v>
      </c>
      <c r="J134" s="221">
        <f t="shared" ref="J134:J145" si="33">IF(ISERROR(G134+H134+I134),"",G134+H134+I134)</f>
        <v>6</v>
      </c>
      <c r="K134" s="221" t="str">
        <f t="shared" ref="K134:K145" si="34">IF(J134="","",IF(J134&lt;=5,"RENTAN",IF(J134&gt;7,"AMAN","WASPADA")))</f>
        <v>WASPADA</v>
      </c>
      <c r="L134" s="220" t="str">
        <f t="shared" ref="L134:L145" si="35">IF(K134="","",IF(K134="aman","3",IF(K134="rentan","1","2")))</f>
        <v>2</v>
      </c>
    </row>
    <row r="135" spans="1:12" x14ac:dyDescent="0.35">
      <c r="A135" s="218">
        <v>2</v>
      </c>
      <c r="B135" s="342">
        <v>45627</v>
      </c>
      <c r="C135" s="9">
        <v>6306</v>
      </c>
      <c r="D135" s="218" t="s">
        <v>603</v>
      </c>
      <c r="E135" s="81">
        <v>6306020</v>
      </c>
      <c r="F135" s="219" t="s">
        <v>640</v>
      </c>
      <c r="G135" s="220" t="str">
        <f>'IK2024'!AB207</f>
        <v>2</v>
      </c>
      <c r="H135" s="220" t="str">
        <f>'IA2024'!AX209</f>
        <v>3</v>
      </c>
      <c r="I135" s="220">
        <f>'IP2024'!M202</f>
        <v>1</v>
      </c>
      <c r="J135" s="221">
        <f t="shared" si="33"/>
        <v>6</v>
      </c>
      <c r="K135" s="221" t="str">
        <f t="shared" si="34"/>
        <v>WASPADA</v>
      </c>
      <c r="L135" s="220" t="str">
        <f t="shared" si="35"/>
        <v>2</v>
      </c>
    </row>
    <row r="136" spans="1:12" x14ac:dyDescent="0.35">
      <c r="A136" s="218">
        <v>3</v>
      </c>
      <c r="B136" s="342">
        <v>45627</v>
      </c>
      <c r="C136" s="9">
        <v>6306</v>
      </c>
      <c r="D136" s="218" t="s">
        <v>603</v>
      </c>
      <c r="E136" s="81">
        <v>6306030</v>
      </c>
      <c r="F136" s="219" t="s">
        <v>641</v>
      </c>
      <c r="G136" s="220" t="str">
        <f>'IK2024'!AB208</f>
        <v>3</v>
      </c>
      <c r="H136" s="220" t="str">
        <f>'IA2024'!AX210</f>
        <v>3</v>
      </c>
      <c r="I136" s="220">
        <f>'IP2024'!M203</f>
        <v>1</v>
      </c>
      <c r="J136" s="221">
        <f t="shared" si="33"/>
        <v>7</v>
      </c>
      <c r="K136" s="221" t="str">
        <f t="shared" si="34"/>
        <v>WASPADA</v>
      </c>
      <c r="L136" s="220" t="str">
        <f t="shared" si="35"/>
        <v>2</v>
      </c>
    </row>
    <row r="137" spans="1:12" x14ac:dyDescent="0.35">
      <c r="A137" s="218">
        <v>4</v>
      </c>
      <c r="B137" s="342">
        <v>45627</v>
      </c>
      <c r="C137" s="9">
        <v>6306</v>
      </c>
      <c r="D137" s="218" t="s">
        <v>603</v>
      </c>
      <c r="E137" s="81">
        <v>6306040</v>
      </c>
      <c r="F137" s="219" t="s">
        <v>642</v>
      </c>
      <c r="G137" s="220" t="str">
        <f>'IK2024'!AB209</f>
        <v>2</v>
      </c>
      <c r="H137" s="220" t="str">
        <f>'IA2024'!AX211</f>
        <v>3</v>
      </c>
      <c r="I137" s="220">
        <f>'IP2024'!M204</f>
        <v>1</v>
      </c>
      <c r="J137" s="221">
        <f t="shared" si="33"/>
        <v>6</v>
      </c>
      <c r="K137" s="221" t="str">
        <f t="shared" si="34"/>
        <v>WASPADA</v>
      </c>
      <c r="L137" s="220" t="str">
        <f t="shared" si="35"/>
        <v>2</v>
      </c>
    </row>
    <row r="138" spans="1:12" x14ac:dyDescent="0.35">
      <c r="A138" s="218">
        <v>5</v>
      </c>
      <c r="B138" s="342">
        <v>45627</v>
      </c>
      <c r="C138" s="9">
        <v>6306</v>
      </c>
      <c r="D138" s="218" t="s">
        <v>603</v>
      </c>
      <c r="E138" s="81">
        <v>6306050</v>
      </c>
      <c r="F138" s="219" t="s">
        <v>643</v>
      </c>
      <c r="G138" s="220" t="str">
        <f>'IK2024'!AB210</f>
        <v>2</v>
      </c>
      <c r="H138" s="220" t="str">
        <f>'IA2024'!AX212</f>
        <v>3</v>
      </c>
      <c r="I138" s="220">
        <f>'IP2024'!M205</f>
        <v>3</v>
      </c>
      <c r="J138" s="221">
        <f t="shared" si="33"/>
        <v>8</v>
      </c>
      <c r="K138" s="221" t="str">
        <f t="shared" si="34"/>
        <v>AMAN</v>
      </c>
      <c r="L138" s="220" t="str">
        <f t="shared" si="35"/>
        <v>3</v>
      </c>
    </row>
    <row r="139" spans="1:12" x14ac:dyDescent="0.35">
      <c r="A139" s="218">
        <v>6</v>
      </c>
      <c r="B139" s="342">
        <v>45627</v>
      </c>
      <c r="C139" s="9">
        <v>6306</v>
      </c>
      <c r="D139" s="218" t="s">
        <v>603</v>
      </c>
      <c r="E139" s="81">
        <v>6306060</v>
      </c>
      <c r="F139" s="219" t="s">
        <v>644</v>
      </c>
      <c r="G139" s="220" t="str">
        <f>'IK2024'!AB211</f>
        <v>2</v>
      </c>
      <c r="H139" s="220" t="str">
        <f>'IA2024'!AX213</f>
        <v>3</v>
      </c>
      <c r="I139" s="220">
        <f>'IP2024'!M206</f>
        <v>2</v>
      </c>
      <c r="J139" s="221">
        <f t="shared" si="33"/>
        <v>7</v>
      </c>
      <c r="K139" s="221" t="str">
        <f t="shared" si="34"/>
        <v>WASPADA</v>
      </c>
      <c r="L139" s="220" t="str">
        <f t="shared" si="35"/>
        <v>2</v>
      </c>
    </row>
    <row r="140" spans="1:12" x14ac:dyDescent="0.35">
      <c r="A140" s="218">
        <v>7</v>
      </c>
      <c r="B140" s="342">
        <v>45627</v>
      </c>
      <c r="C140" s="9">
        <v>6306</v>
      </c>
      <c r="D140" s="218" t="s">
        <v>603</v>
      </c>
      <c r="E140" s="81">
        <v>6306070</v>
      </c>
      <c r="F140" s="219" t="s">
        <v>645</v>
      </c>
      <c r="G140" s="220" t="str">
        <f>'IK2024'!AB212</f>
        <v>2</v>
      </c>
      <c r="H140" s="220" t="str">
        <f>'IA2024'!AX214</f>
        <v>3</v>
      </c>
      <c r="I140" s="220">
        <f>'IP2024'!M207</f>
        <v>2</v>
      </c>
      <c r="J140" s="221">
        <f t="shared" si="33"/>
        <v>7</v>
      </c>
      <c r="K140" s="221" t="str">
        <f t="shared" si="34"/>
        <v>WASPADA</v>
      </c>
      <c r="L140" s="220" t="str">
        <f t="shared" si="35"/>
        <v>2</v>
      </c>
    </row>
    <row r="141" spans="1:12" x14ac:dyDescent="0.35">
      <c r="A141" s="218">
        <v>8</v>
      </c>
      <c r="B141" s="342">
        <v>45627</v>
      </c>
      <c r="C141" s="9">
        <v>6306</v>
      </c>
      <c r="D141" s="218" t="s">
        <v>603</v>
      </c>
      <c r="E141" s="81">
        <v>6306080</v>
      </c>
      <c r="F141" s="219" t="s">
        <v>646</v>
      </c>
      <c r="G141" s="220" t="str">
        <f>'IK2024'!AB213</f>
        <v>2</v>
      </c>
      <c r="H141" s="220" t="str">
        <f>'IA2024'!AX215</f>
        <v>3</v>
      </c>
      <c r="I141" s="220">
        <f>'IP2024'!M208</f>
        <v>1</v>
      </c>
      <c r="J141" s="221">
        <f t="shared" si="33"/>
        <v>6</v>
      </c>
      <c r="K141" s="221" t="str">
        <f t="shared" si="34"/>
        <v>WASPADA</v>
      </c>
      <c r="L141" s="220" t="str">
        <f t="shared" si="35"/>
        <v>2</v>
      </c>
    </row>
    <row r="142" spans="1:12" x14ac:dyDescent="0.35">
      <c r="A142" s="218">
        <v>9</v>
      </c>
      <c r="B142" s="342">
        <v>45627</v>
      </c>
      <c r="C142" s="9">
        <v>6306</v>
      </c>
      <c r="D142" s="218" t="s">
        <v>603</v>
      </c>
      <c r="E142" s="81">
        <v>6306090</v>
      </c>
      <c r="F142" s="219" t="s">
        <v>647</v>
      </c>
      <c r="G142" s="220" t="str">
        <f>'IK2024'!AB214</f>
        <v>2</v>
      </c>
      <c r="H142" s="220" t="str">
        <f>'IA2024'!AX216</f>
        <v>3</v>
      </c>
      <c r="I142" s="220">
        <f>'IP2024'!M209</f>
        <v>3</v>
      </c>
      <c r="J142" s="221">
        <f t="shared" si="33"/>
        <v>8</v>
      </c>
      <c r="K142" s="221" t="str">
        <f t="shared" si="34"/>
        <v>AMAN</v>
      </c>
      <c r="L142" s="220" t="str">
        <f t="shared" si="35"/>
        <v>3</v>
      </c>
    </row>
    <row r="143" spans="1:12" x14ac:dyDescent="0.35">
      <c r="A143" s="218">
        <v>10</v>
      </c>
      <c r="B143" s="342">
        <v>45627</v>
      </c>
      <c r="C143" s="9">
        <v>6306</v>
      </c>
      <c r="D143" s="218" t="s">
        <v>603</v>
      </c>
      <c r="E143" s="81">
        <v>6306091</v>
      </c>
      <c r="F143" s="219" t="s">
        <v>648</v>
      </c>
      <c r="G143" s="220" t="str">
        <f>'IK2024'!AB215</f>
        <v>2</v>
      </c>
      <c r="H143" s="220" t="str">
        <f>'IA2024'!AX217</f>
        <v>3</v>
      </c>
      <c r="I143" s="220">
        <f>'IP2024'!M210</f>
        <v>1</v>
      </c>
      <c r="J143" s="221">
        <f t="shared" si="33"/>
        <v>6</v>
      </c>
      <c r="K143" s="221" t="str">
        <f t="shared" si="34"/>
        <v>WASPADA</v>
      </c>
      <c r="L143" s="220" t="str">
        <f t="shared" si="35"/>
        <v>2</v>
      </c>
    </row>
    <row r="144" spans="1:12" x14ac:dyDescent="0.35">
      <c r="A144" s="218">
        <v>11</v>
      </c>
      <c r="B144" s="342">
        <v>45627</v>
      </c>
      <c r="C144" s="9">
        <v>6306</v>
      </c>
      <c r="D144" s="218" t="s">
        <v>603</v>
      </c>
      <c r="E144" s="81">
        <v>6306100</v>
      </c>
      <c r="F144" s="219" t="s">
        <v>649</v>
      </c>
      <c r="G144" s="220" t="str">
        <f>'IK2024'!AB216</f>
        <v>2</v>
      </c>
      <c r="H144" s="220" t="str">
        <f>'IA2024'!AX218</f>
        <v>3</v>
      </c>
      <c r="I144" s="220">
        <f>'IP2024'!M211</f>
        <v>3</v>
      </c>
      <c r="J144" s="221">
        <f t="shared" si="33"/>
        <v>8</v>
      </c>
      <c r="K144" s="221" t="str">
        <f t="shared" si="34"/>
        <v>AMAN</v>
      </c>
      <c r="L144" s="220" t="str">
        <f t="shared" si="35"/>
        <v>3</v>
      </c>
    </row>
    <row r="145" spans="1:12" x14ac:dyDescent="0.35">
      <c r="A145" s="222"/>
      <c r="B145" s="222"/>
      <c r="C145" s="32" t="s">
        <v>597</v>
      </c>
      <c r="D145" s="222"/>
      <c r="E145" s="219"/>
      <c r="F145" s="219"/>
      <c r="G145" s="220" t="str">
        <f>'IK2024'!AB217</f>
        <v>2</v>
      </c>
      <c r="H145" s="220" t="str">
        <f>'IA2024'!AX219</f>
        <v>3</v>
      </c>
      <c r="I145" s="220">
        <f>'IP2024'!M212</f>
        <v>2</v>
      </c>
      <c r="J145" s="221">
        <f t="shared" si="33"/>
        <v>7</v>
      </c>
      <c r="K145" s="221" t="str">
        <f t="shared" si="34"/>
        <v>WASPADA</v>
      </c>
      <c r="L145" s="220" t="str">
        <f t="shared" si="35"/>
        <v>2</v>
      </c>
    </row>
  </sheetData>
  <conditionalFormatting sqref="K2:K13">
    <cfRule type="expression" dxfId="71" priority="67" stopIfTrue="1">
      <formula>$K2="Rentan"</formula>
    </cfRule>
    <cfRule type="expression" dxfId="70" priority="68" stopIfTrue="1">
      <formula>$K2="Waspada"</formula>
    </cfRule>
    <cfRule type="expression" dxfId="69" priority="69" stopIfTrue="1">
      <formula>$K2="Aman"</formula>
    </cfRule>
    <cfRule type="expression" dxfId="68" priority="70" stopIfTrue="1">
      <formula>$K2="Rentan"</formula>
    </cfRule>
    <cfRule type="expression" dxfId="67" priority="71" stopIfTrue="1">
      <formula>$K2="Waspada"</formula>
    </cfRule>
    <cfRule type="expression" dxfId="66" priority="72" stopIfTrue="1">
      <formula>$K2="Aman"</formula>
    </cfRule>
  </conditionalFormatting>
  <conditionalFormatting sqref="K14:K25">
    <cfRule type="expression" dxfId="65" priority="61" stopIfTrue="1">
      <formula>$K14="Rentan"</formula>
    </cfRule>
    <cfRule type="expression" dxfId="64" priority="62" stopIfTrue="1">
      <formula>$K14="Waspada"</formula>
    </cfRule>
    <cfRule type="expression" dxfId="63" priority="63" stopIfTrue="1">
      <formula>$K14="Aman"</formula>
    </cfRule>
    <cfRule type="expression" dxfId="62" priority="64" stopIfTrue="1">
      <formula>$K14="Rentan"</formula>
    </cfRule>
    <cfRule type="expression" dxfId="61" priority="65" stopIfTrue="1">
      <formula>$K14="Waspada"</formula>
    </cfRule>
    <cfRule type="expression" dxfId="60" priority="66" stopIfTrue="1">
      <formula>$K14="Aman"</formula>
    </cfRule>
  </conditionalFormatting>
  <conditionalFormatting sqref="K26:K37">
    <cfRule type="expression" dxfId="59" priority="55" stopIfTrue="1">
      <formula>$K26="Rentan"</formula>
    </cfRule>
    <cfRule type="expression" dxfId="58" priority="56" stopIfTrue="1">
      <formula>$K26="Waspada"</formula>
    </cfRule>
    <cfRule type="expression" dxfId="57" priority="57" stopIfTrue="1">
      <formula>$K26="Aman"</formula>
    </cfRule>
    <cfRule type="expression" dxfId="56" priority="58" stopIfTrue="1">
      <formula>$K26="Rentan"</formula>
    </cfRule>
    <cfRule type="expression" dxfId="55" priority="59" stopIfTrue="1">
      <formula>$K26="Waspada"</formula>
    </cfRule>
    <cfRule type="expression" dxfId="54" priority="60" stopIfTrue="1">
      <formula>$K26="Aman"</formula>
    </cfRule>
  </conditionalFormatting>
  <conditionalFormatting sqref="K38:K49">
    <cfRule type="expression" dxfId="53" priority="49" stopIfTrue="1">
      <formula>$K38="Rentan"</formula>
    </cfRule>
    <cfRule type="expression" dxfId="52" priority="50" stopIfTrue="1">
      <formula>$K38="Waspada"</formula>
    </cfRule>
    <cfRule type="expression" dxfId="51" priority="51" stopIfTrue="1">
      <formula>$K38="Aman"</formula>
    </cfRule>
    <cfRule type="expression" dxfId="50" priority="52" stopIfTrue="1">
      <formula>$K38="Rentan"</formula>
    </cfRule>
    <cfRule type="expression" dxfId="49" priority="53" stopIfTrue="1">
      <formula>$K38="Waspada"</formula>
    </cfRule>
    <cfRule type="expression" dxfId="48" priority="54" stopIfTrue="1">
      <formula>$K38="Aman"</formula>
    </cfRule>
  </conditionalFormatting>
  <conditionalFormatting sqref="K50:K61">
    <cfRule type="expression" dxfId="47" priority="43" stopIfTrue="1">
      <formula>$K50="Rentan"</formula>
    </cfRule>
    <cfRule type="expression" dxfId="46" priority="44" stopIfTrue="1">
      <formula>$K50="Waspada"</formula>
    </cfRule>
    <cfRule type="expression" dxfId="45" priority="45" stopIfTrue="1">
      <formula>$K50="Aman"</formula>
    </cfRule>
    <cfRule type="expression" dxfId="44" priority="46" stopIfTrue="1">
      <formula>$K50="Rentan"</formula>
    </cfRule>
    <cfRule type="expression" dxfId="43" priority="47" stopIfTrue="1">
      <formula>$K50="Waspada"</formula>
    </cfRule>
    <cfRule type="expression" dxfId="42" priority="48" stopIfTrue="1">
      <formula>$K50="Aman"</formula>
    </cfRule>
  </conditionalFormatting>
  <conditionalFormatting sqref="K62:K73">
    <cfRule type="expression" dxfId="41" priority="37" stopIfTrue="1">
      <formula>$K62="Rentan"</formula>
    </cfRule>
    <cfRule type="expression" dxfId="40" priority="38" stopIfTrue="1">
      <formula>$K62="Waspada"</formula>
    </cfRule>
    <cfRule type="expression" dxfId="39" priority="39" stopIfTrue="1">
      <formula>$K62="Aman"</formula>
    </cfRule>
    <cfRule type="expression" dxfId="38" priority="40" stopIfTrue="1">
      <formula>$K62="Rentan"</formula>
    </cfRule>
    <cfRule type="expression" dxfId="37" priority="41" stopIfTrue="1">
      <formula>$K62="Waspada"</formula>
    </cfRule>
    <cfRule type="expression" dxfId="36" priority="42" stopIfTrue="1">
      <formula>$K62="Aman"</formula>
    </cfRule>
  </conditionalFormatting>
  <conditionalFormatting sqref="K74:K85">
    <cfRule type="expression" dxfId="35" priority="31" stopIfTrue="1">
      <formula>$K74="Rentan"</formula>
    </cfRule>
    <cfRule type="expression" dxfId="34" priority="32" stopIfTrue="1">
      <formula>$K74="Waspada"</formula>
    </cfRule>
    <cfRule type="expression" dxfId="33" priority="33" stopIfTrue="1">
      <formula>$K74="Aman"</formula>
    </cfRule>
    <cfRule type="expression" dxfId="32" priority="34" stopIfTrue="1">
      <formula>$K74="Rentan"</formula>
    </cfRule>
    <cfRule type="expression" dxfId="31" priority="35" stopIfTrue="1">
      <formula>$K74="Waspada"</formula>
    </cfRule>
    <cfRule type="expression" dxfId="30" priority="36" stopIfTrue="1">
      <formula>$K74="Aman"</formula>
    </cfRule>
  </conditionalFormatting>
  <conditionalFormatting sqref="K86:K97">
    <cfRule type="expression" dxfId="29" priority="25" stopIfTrue="1">
      <formula>$K86="Rentan"</formula>
    </cfRule>
    <cfRule type="expression" dxfId="28" priority="26" stopIfTrue="1">
      <formula>$K86="Waspada"</formula>
    </cfRule>
    <cfRule type="expression" dxfId="27" priority="27" stopIfTrue="1">
      <formula>$K86="Aman"</formula>
    </cfRule>
    <cfRule type="expression" dxfId="26" priority="28" stopIfTrue="1">
      <formula>$K86="Rentan"</formula>
    </cfRule>
    <cfRule type="expression" dxfId="25" priority="29" stopIfTrue="1">
      <formula>$K86="Waspada"</formula>
    </cfRule>
    <cfRule type="expression" dxfId="24" priority="30" stopIfTrue="1">
      <formula>$K86="Aman"</formula>
    </cfRule>
  </conditionalFormatting>
  <conditionalFormatting sqref="K98:K109">
    <cfRule type="expression" dxfId="23" priority="19" stopIfTrue="1">
      <formula>$K98="Rentan"</formula>
    </cfRule>
    <cfRule type="expression" dxfId="22" priority="20" stopIfTrue="1">
      <formula>$K98="Waspada"</formula>
    </cfRule>
    <cfRule type="expression" dxfId="21" priority="21" stopIfTrue="1">
      <formula>$K98="Aman"</formula>
    </cfRule>
    <cfRule type="expression" dxfId="20" priority="22" stopIfTrue="1">
      <formula>$K98="Rentan"</formula>
    </cfRule>
    <cfRule type="expression" dxfId="19" priority="23" stopIfTrue="1">
      <formula>$K98="Waspada"</formula>
    </cfRule>
    <cfRule type="expression" dxfId="18" priority="24" stopIfTrue="1">
      <formula>$K98="Aman"</formula>
    </cfRule>
  </conditionalFormatting>
  <conditionalFormatting sqref="K110:K121">
    <cfRule type="expression" dxfId="17" priority="13" stopIfTrue="1">
      <formula>$K110="Rentan"</formula>
    </cfRule>
    <cfRule type="expression" dxfId="16" priority="14" stopIfTrue="1">
      <formula>$K110="Waspada"</formula>
    </cfRule>
    <cfRule type="expression" dxfId="15" priority="15" stopIfTrue="1">
      <formula>$K110="Aman"</formula>
    </cfRule>
    <cfRule type="expression" dxfId="14" priority="16" stopIfTrue="1">
      <formula>$K110="Rentan"</formula>
    </cfRule>
    <cfRule type="expression" dxfId="13" priority="17" stopIfTrue="1">
      <formula>$K110="Waspada"</formula>
    </cfRule>
    <cfRule type="expression" dxfId="12" priority="18" stopIfTrue="1">
      <formula>$K110="Aman"</formula>
    </cfRule>
  </conditionalFormatting>
  <conditionalFormatting sqref="K122:K133">
    <cfRule type="expression" dxfId="11" priority="7" stopIfTrue="1">
      <formula>$K122="Rentan"</formula>
    </cfRule>
    <cfRule type="expression" dxfId="10" priority="8" stopIfTrue="1">
      <formula>$K122="Waspada"</formula>
    </cfRule>
    <cfRule type="expression" dxfId="9" priority="9" stopIfTrue="1">
      <formula>$K122="Aman"</formula>
    </cfRule>
    <cfRule type="expression" dxfId="8" priority="10" stopIfTrue="1">
      <formula>$K122="Rentan"</formula>
    </cfRule>
    <cfRule type="expression" dxfId="7" priority="11" stopIfTrue="1">
      <formula>$K122="Waspada"</formula>
    </cfRule>
    <cfRule type="expression" dxfId="6" priority="12" stopIfTrue="1">
      <formula>$K122="Aman"</formula>
    </cfRule>
  </conditionalFormatting>
  <conditionalFormatting sqref="K134:K145">
    <cfRule type="expression" dxfId="5" priority="1" stopIfTrue="1">
      <formula>$K134="Rentan"</formula>
    </cfRule>
    <cfRule type="expression" dxfId="4" priority="2" stopIfTrue="1">
      <formula>$K134="Waspada"</formula>
    </cfRule>
    <cfRule type="expression" dxfId="3" priority="3" stopIfTrue="1">
      <formula>$K134="Aman"</formula>
    </cfRule>
    <cfRule type="expression" dxfId="2" priority="4" stopIfTrue="1">
      <formula>$K134="Rentan"</formula>
    </cfRule>
    <cfRule type="expression" dxfId="1" priority="5" stopIfTrue="1">
      <formula>$K134="Waspada"</formula>
    </cfRule>
    <cfRule type="expression" dxfId="0" priority="6" stopIfTrue="1">
      <formula>$K134="Aman"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12"/>
  <sheetViews>
    <sheetView workbookViewId="0">
      <selection activeCell="E21" sqref="E21"/>
    </sheetView>
  </sheetViews>
  <sheetFormatPr defaultColWidth="9.26953125" defaultRowHeight="14.5" x14ac:dyDescent="0.35"/>
  <sheetData>
    <row r="1" spans="2:2" x14ac:dyDescent="0.35">
      <c r="B1" s="24">
        <v>44927</v>
      </c>
    </row>
    <row r="2" spans="2:2" x14ac:dyDescent="0.35">
      <c r="B2" s="24">
        <v>44958</v>
      </c>
    </row>
    <row r="3" spans="2:2" x14ac:dyDescent="0.35">
      <c r="B3" s="24">
        <v>44986</v>
      </c>
    </row>
    <row r="4" spans="2:2" x14ac:dyDescent="0.35">
      <c r="B4" s="24">
        <v>45017</v>
      </c>
    </row>
    <row r="5" spans="2:2" x14ac:dyDescent="0.35">
      <c r="B5" s="24">
        <v>45047</v>
      </c>
    </row>
    <row r="6" spans="2:2" x14ac:dyDescent="0.35">
      <c r="B6" s="24">
        <v>45078</v>
      </c>
    </row>
    <row r="7" spans="2:2" x14ac:dyDescent="0.35">
      <c r="B7" s="24">
        <v>45108</v>
      </c>
    </row>
    <row r="8" spans="2:2" x14ac:dyDescent="0.35">
      <c r="B8" s="24">
        <v>45139</v>
      </c>
    </row>
    <row r="9" spans="2:2" x14ac:dyDescent="0.35">
      <c r="B9" s="24">
        <v>45170</v>
      </c>
    </row>
    <row r="10" spans="2:2" x14ac:dyDescent="0.35">
      <c r="B10" s="24">
        <v>45200</v>
      </c>
    </row>
    <row r="11" spans="2:2" x14ac:dyDescent="0.35">
      <c r="B11" s="24">
        <v>45231</v>
      </c>
    </row>
    <row r="12" spans="2:2" x14ac:dyDescent="0.35">
      <c r="B12" s="24">
        <v>45261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template.K.2018-2024</vt:lpstr>
      <vt:lpstr>template.A.2024</vt:lpstr>
      <vt:lpstr>template.A.2023</vt:lpstr>
      <vt:lpstr>Rumus IA</vt:lpstr>
      <vt:lpstr>IK2024</vt:lpstr>
      <vt:lpstr>IA2024</vt:lpstr>
      <vt:lpstr>IP2024</vt:lpstr>
      <vt:lpstr>IKB</vt:lpstr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2020-10-28T09:58:00Z</dcterms:created>
  <dcterms:modified xsi:type="dcterms:W3CDTF">2025-02-24T08:50:10Z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1033-11.2.0.11191</vt:lpwstr>
  </property>
  <property fmtid="{D5CDD505-2E9C-101B-9397-08002B2CF9AE}" pid="3" name="KSOReadingLayout">
    <vt:bool>true</vt:bool>
  </property>
  <property fmtid="{D5CDD505-2E9C-101B-9397-08002B2CF9AE}" pid="4" name="ICV">
    <vt:lpwstr>BE95A0FA893F4CDE996FF439B23E4CE4</vt:lpwstr>
  </property>
</Properties>
</file>